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3715" windowHeight="10035" tabRatio="753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W333" i="13" l="1"/>
  <c r="U333" i="13" s="1"/>
  <c r="V333" i="13"/>
  <c r="E333" i="13"/>
  <c r="D333" i="13"/>
  <c r="C333" i="13" s="1"/>
  <c r="B333" i="13" s="1"/>
  <c r="W332" i="13"/>
  <c r="U332" i="13" s="1"/>
  <c r="V332" i="13"/>
  <c r="N332" i="13"/>
  <c r="M332" i="13"/>
  <c r="L332" i="13" s="1"/>
  <c r="E332" i="13"/>
  <c r="D332" i="13"/>
  <c r="C332" i="13"/>
  <c r="W331" i="13"/>
  <c r="V331" i="13"/>
  <c r="U331" i="13" s="1"/>
  <c r="E331" i="13"/>
  <c r="D331" i="13"/>
  <c r="C331" i="13"/>
  <c r="W330" i="13"/>
  <c r="V330" i="13"/>
  <c r="U330" i="13" s="1"/>
  <c r="N330" i="13"/>
  <c r="M330" i="13"/>
  <c r="L330" i="13"/>
  <c r="E330" i="13"/>
  <c r="D330" i="13"/>
  <c r="C330" i="13" s="1"/>
  <c r="B330" i="13"/>
  <c r="W329" i="13"/>
  <c r="V329" i="13"/>
  <c r="U329" i="13"/>
  <c r="E329" i="13"/>
  <c r="D329" i="13"/>
  <c r="C329" i="13" s="1"/>
  <c r="CA328" i="13"/>
  <c r="W328" i="13"/>
  <c r="V328" i="13"/>
  <c r="U328" i="13"/>
  <c r="N328" i="13"/>
  <c r="M328" i="13"/>
  <c r="L328" i="13" s="1"/>
  <c r="E328" i="13"/>
  <c r="C328" i="13" s="1"/>
  <c r="B328" i="13" s="1"/>
  <c r="D328" i="13"/>
  <c r="CL327" i="13"/>
  <c r="W327" i="13"/>
  <c r="V327" i="13"/>
  <c r="U327" i="13" s="1"/>
  <c r="E327" i="13"/>
  <c r="C327" i="13" s="1"/>
  <c r="B327" i="13" s="1"/>
  <c r="D327" i="13"/>
  <c r="W326" i="13"/>
  <c r="V326" i="13"/>
  <c r="U326" i="13" s="1"/>
  <c r="N326" i="13"/>
  <c r="L326" i="13" s="1"/>
  <c r="M326" i="13"/>
  <c r="E326" i="13"/>
  <c r="D326" i="13"/>
  <c r="C326" i="13" s="1"/>
  <c r="AN321" i="13"/>
  <c r="AM320" i="13"/>
  <c r="AL320" i="13"/>
  <c r="AK320" i="13"/>
  <c r="AJ320" i="13"/>
  <c r="AI320" i="13"/>
  <c r="AH320" i="13"/>
  <c r="AG320" i="13"/>
  <c r="AF320" i="13"/>
  <c r="AE320" i="13"/>
  <c r="AD320" i="13"/>
  <c r="AC320" i="13"/>
  <c r="AB320" i="13"/>
  <c r="AA320" i="13"/>
  <c r="Z320" i="13"/>
  <c r="Y320" i="13"/>
  <c r="E320" i="13" s="1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D320" i="13" s="1"/>
  <c r="E319" i="13"/>
  <c r="D319" i="13"/>
  <c r="C319" i="13" s="1"/>
  <c r="E318" i="13"/>
  <c r="D318" i="13"/>
  <c r="C318" i="13"/>
  <c r="E317" i="13"/>
  <c r="D317" i="13"/>
  <c r="C317" i="13"/>
  <c r="E316" i="13"/>
  <c r="D316" i="13"/>
  <c r="C316" i="13" s="1"/>
  <c r="E315" i="13"/>
  <c r="D315" i="13"/>
  <c r="C315" i="13" s="1"/>
  <c r="E314" i="13"/>
  <c r="D314" i="13"/>
  <c r="C314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AA313" i="13"/>
  <c r="Z313" i="13"/>
  <c r="Y313" i="13"/>
  <c r="X313" i="13"/>
  <c r="W313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C313" i="13" s="1"/>
  <c r="E312" i="13"/>
  <c r="D312" i="13"/>
  <c r="C312" i="13"/>
  <c r="E311" i="13"/>
  <c r="D311" i="13"/>
  <c r="C311" i="13"/>
  <c r="E310" i="13"/>
  <c r="D310" i="13"/>
  <c r="E309" i="13"/>
  <c r="D309" i="13"/>
  <c r="C309" i="13" s="1"/>
  <c r="E308" i="13"/>
  <c r="D308" i="13"/>
  <c r="C308" i="13"/>
  <c r="E307" i="13"/>
  <c r="D307" i="13"/>
  <c r="C307" i="13"/>
  <c r="E306" i="13"/>
  <c r="D306" i="13"/>
  <c r="E305" i="13"/>
  <c r="D305" i="13"/>
  <c r="C305" i="13" s="1"/>
  <c r="E304" i="13"/>
  <c r="D304" i="13"/>
  <c r="C304" i="13"/>
  <c r="E303" i="13"/>
  <c r="D303" i="13"/>
  <c r="C303" i="13"/>
  <c r="E302" i="13"/>
  <c r="D302" i="13"/>
  <c r="AM301" i="13"/>
  <c r="AL301" i="13"/>
  <c r="AK301" i="13"/>
  <c r="AJ301" i="13"/>
  <c r="AI301" i="13"/>
  <c r="AH301" i="13"/>
  <c r="AG301" i="13"/>
  <c r="AF301" i="13"/>
  <c r="AE301" i="13"/>
  <c r="AD301" i="13"/>
  <c r="AC301" i="13"/>
  <c r="AB301" i="13"/>
  <c r="AA301" i="13"/>
  <c r="Z301" i="13"/>
  <c r="Y301" i="13"/>
  <c r="X301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E301" i="13" s="1"/>
  <c r="F301" i="13"/>
  <c r="D301" i="13" s="1"/>
  <c r="E300" i="13"/>
  <c r="D300" i="13"/>
  <c r="E299" i="13"/>
  <c r="D299" i="13"/>
  <c r="C299" i="13" s="1"/>
  <c r="E298" i="13"/>
  <c r="D298" i="13"/>
  <c r="C298" i="13"/>
  <c r="E297" i="13"/>
  <c r="D297" i="13"/>
  <c r="C297" i="13"/>
  <c r="E296" i="13"/>
  <c r="D296" i="13"/>
  <c r="E295" i="13"/>
  <c r="D295" i="13"/>
  <c r="C295" i="13" s="1"/>
  <c r="E294" i="13"/>
  <c r="D294" i="13"/>
  <c r="C294" i="13"/>
  <c r="E293" i="13"/>
  <c r="D293" i="13"/>
  <c r="C293" i="13"/>
  <c r="E292" i="13"/>
  <c r="D292" i="13"/>
  <c r="E291" i="13"/>
  <c r="D291" i="13"/>
  <c r="C291" i="13" s="1"/>
  <c r="E290" i="13"/>
  <c r="D290" i="13"/>
  <c r="C290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B289" i="13"/>
  <c r="AA289" i="13"/>
  <c r="Z289" i="13"/>
  <c r="Y289" i="13"/>
  <c r="X289" i="13"/>
  <c r="X321" i="13" s="1"/>
  <c r="W289" i="13"/>
  <c r="V289" i="13"/>
  <c r="U289" i="13"/>
  <c r="T289" i="13"/>
  <c r="S289" i="13"/>
  <c r="R289" i="13"/>
  <c r="Q289" i="13"/>
  <c r="P289" i="13"/>
  <c r="O289" i="13"/>
  <c r="N289" i="13"/>
  <c r="M289" i="13"/>
  <c r="L289" i="13"/>
  <c r="K289" i="13"/>
  <c r="J289" i="13"/>
  <c r="I289" i="13"/>
  <c r="H289" i="13"/>
  <c r="H321" i="13" s="1"/>
  <c r="G289" i="13"/>
  <c r="F289" i="13"/>
  <c r="E289" i="13"/>
  <c r="D289" i="13"/>
  <c r="C289" i="13" s="1"/>
  <c r="E288" i="13"/>
  <c r="D288" i="13"/>
  <c r="C288" i="13"/>
  <c r="E287" i="13"/>
  <c r="D287" i="13"/>
  <c r="C287" i="13"/>
  <c r="E286" i="13"/>
  <c r="D286" i="13"/>
  <c r="C286" i="13" s="1"/>
  <c r="E285" i="13"/>
  <c r="D285" i="13"/>
  <c r="C285" i="13" s="1"/>
  <c r="E284" i="13"/>
  <c r="D284" i="13"/>
  <c r="C284" i="13"/>
  <c r="E283" i="13"/>
  <c r="D283" i="13"/>
  <c r="C283" i="13"/>
  <c r="AM282" i="13"/>
  <c r="AL282" i="13"/>
  <c r="AK282" i="13"/>
  <c r="AJ282" i="13"/>
  <c r="AI282" i="13"/>
  <c r="AH282" i="13"/>
  <c r="AG282" i="13"/>
  <c r="AF282" i="13"/>
  <c r="AE282" i="13"/>
  <c r="AD282" i="13"/>
  <c r="AC282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E282" i="13" s="1"/>
  <c r="F282" i="13"/>
  <c r="D282" i="13"/>
  <c r="C282" i="13"/>
  <c r="E281" i="13"/>
  <c r="D281" i="13"/>
  <c r="C281" i="13"/>
  <c r="E280" i="13"/>
  <c r="D280" i="13"/>
  <c r="E279" i="13"/>
  <c r="D279" i="13"/>
  <c r="C279" i="13" s="1"/>
  <c r="E278" i="13"/>
  <c r="D278" i="13"/>
  <c r="C278" i="13"/>
  <c r="E277" i="13"/>
  <c r="D277" i="13"/>
  <c r="C277" i="13"/>
  <c r="E276" i="13"/>
  <c r="D276" i="13"/>
  <c r="C276" i="13" s="1"/>
  <c r="AW275" i="13"/>
  <c r="AW321" i="13" s="1"/>
  <c r="AV275" i="13"/>
  <c r="AV321" i="13" s="1"/>
  <c r="AU275" i="13"/>
  <c r="AU321" i="13" s="1"/>
  <c r="AT275" i="13"/>
  <c r="AT321" i="13" s="1"/>
  <c r="AS275" i="13"/>
  <c r="AS321" i="13" s="1"/>
  <c r="AR275" i="13"/>
  <c r="AR321" i="13" s="1"/>
  <c r="AQ275" i="13"/>
  <c r="AQ321" i="13" s="1"/>
  <c r="AP275" i="13"/>
  <c r="AP321" i="13" s="1"/>
  <c r="AO275" i="13"/>
  <c r="AO321" i="13" s="1"/>
  <c r="AN275" i="13"/>
  <c r="AM275" i="13"/>
  <c r="AM321" i="13" s="1"/>
  <c r="AL275" i="13"/>
  <c r="AL321" i="13" s="1"/>
  <c r="AK275" i="13"/>
  <c r="AK321" i="13" s="1"/>
  <c r="AJ275" i="13"/>
  <c r="AI275" i="13"/>
  <c r="AI321" i="13" s="1"/>
  <c r="AH275" i="13"/>
  <c r="AH321" i="13" s="1"/>
  <c r="AG275" i="13"/>
  <c r="AG321" i="13" s="1"/>
  <c r="AF275" i="13"/>
  <c r="AE275" i="13"/>
  <c r="AE321" i="13" s="1"/>
  <c r="AD275" i="13"/>
  <c r="AD321" i="13" s="1"/>
  <c r="AC275" i="13"/>
  <c r="AC321" i="13" s="1"/>
  <c r="AB275" i="13"/>
  <c r="AA275" i="13"/>
  <c r="AA321" i="13" s="1"/>
  <c r="Z275" i="13"/>
  <c r="Z321" i="13" s="1"/>
  <c r="Y275" i="13"/>
  <c r="Y321" i="13" s="1"/>
  <c r="X275" i="13"/>
  <c r="W275" i="13"/>
  <c r="W321" i="13" s="1"/>
  <c r="V275" i="13"/>
  <c r="V321" i="13" s="1"/>
  <c r="U275" i="13"/>
  <c r="U321" i="13" s="1"/>
  <c r="T275" i="13"/>
  <c r="S275" i="13"/>
  <c r="S321" i="13" s="1"/>
  <c r="R275" i="13"/>
  <c r="R321" i="13" s="1"/>
  <c r="Q275" i="13"/>
  <c r="Q321" i="13" s="1"/>
  <c r="P275" i="13"/>
  <c r="O275" i="13"/>
  <c r="O321" i="13" s="1"/>
  <c r="N275" i="13"/>
  <c r="N321" i="13" s="1"/>
  <c r="M275" i="13"/>
  <c r="M321" i="13" s="1"/>
  <c r="L275" i="13"/>
  <c r="K275" i="13"/>
  <c r="K321" i="13" s="1"/>
  <c r="J275" i="13"/>
  <c r="J321" i="13" s="1"/>
  <c r="I275" i="13"/>
  <c r="I321" i="13" s="1"/>
  <c r="H275" i="13"/>
  <c r="G275" i="13"/>
  <c r="G321" i="13" s="1"/>
  <c r="F275" i="13"/>
  <c r="F321" i="13" s="1"/>
  <c r="E275" i="13"/>
  <c r="D275" i="13"/>
  <c r="C275" i="13" s="1"/>
  <c r="E274" i="13"/>
  <c r="D274" i="13"/>
  <c r="C274" i="13" s="1"/>
  <c r="E273" i="13"/>
  <c r="D273" i="13"/>
  <c r="C273" i="13" s="1"/>
  <c r="E268" i="13"/>
  <c r="D268" i="13"/>
  <c r="C268" i="13"/>
  <c r="E267" i="13"/>
  <c r="D267" i="13"/>
  <c r="C267" i="13"/>
  <c r="E266" i="13"/>
  <c r="D266" i="13"/>
  <c r="C266" i="13" s="1"/>
  <c r="E265" i="13"/>
  <c r="D265" i="13"/>
  <c r="C265" i="13" s="1"/>
  <c r="E264" i="13"/>
  <c r="D264" i="13"/>
  <c r="C264" i="13"/>
  <c r="E263" i="13"/>
  <c r="D263" i="13"/>
  <c r="C263" i="13"/>
  <c r="E258" i="13"/>
  <c r="D258" i="13"/>
  <c r="E257" i="13"/>
  <c r="D257" i="13"/>
  <c r="C257" i="13" s="1"/>
  <c r="E256" i="13"/>
  <c r="D256" i="13"/>
  <c r="C256" i="13"/>
  <c r="E255" i="13"/>
  <c r="D255" i="13"/>
  <c r="C255" i="13"/>
  <c r="E254" i="13"/>
  <c r="D254" i="13"/>
  <c r="C254" i="13" s="1"/>
  <c r="E253" i="13"/>
  <c r="D253" i="13"/>
  <c r="C253" i="13" s="1"/>
  <c r="E252" i="13"/>
  <c r="D252" i="13"/>
  <c r="C252" i="13"/>
  <c r="E251" i="13"/>
  <c r="D251" i="13"/>
  <c r="C251" i="13"/>
  <c r="E250" i="13"/>
  <c r="D250" i="13"/>
  <c r="E249" i="13"/>
  <c r="D249" i="13"/>
  <c r="C249" i="13" s="1"/>
  <c r="CN235" i="13"/>
  <c r="CM235" i="13"/>
  <c r="CL235" i="13"/>
  <c r="CK235" i="13"/>
  <c r="CD235" i="13"/>
  <c r="CC235" i="13"/>
  <c r="CB235" i="13"/>
  <c r="CA235" i="13"/>
  <c r="G235" i="13" s="1"/>
  <c r="CN234" i="13"/>
  <c r="CM234" i="13"/>
  <c r="CL234" i="13"/>
  <c r="CK234" i="13"/>
  <c r="CD234" i="13"/>
  <c r="CC234" i="13"/>
  <c r="CB234" i="13"/>
  <c r="CA234" i="13"/>
  <c r="G234" i="13" s="1"/>
  <c r="CN233" i="13"/>
  <c r="CM233" i="13"/>
  <c r="CL233" i="13"/>
  <c r="CK233" i="13"/>
  <c r="CD233" i="13"/>
  <c r="CC233" i="13"/>
  <c r="CB233" i="13"/>
  <c r="CA233" i="13"/>
  <c r="G233" i="13"/>
  <c r="CN232" i="13"/>
  <c r="CM232" i="13"/>
  <c r="CL232" i="13"/>
  <c r="CK232" i="13"/>
  <c r="CD232" i="13"/>
  <c r="CC232" i="13"/>
  <c r="CB232" i="13"/>
  <c r="CA232" i="13"/>
  <c r="G232" i="13" s="1"/>
  <c r="CN231" i="13"/>
  <c r="CM231" i="13"/>
  <c r="CL231" i="13"/>
  <c r="CK231" i="13"/>
  <c r="CD231" i="13"/>
  <c r="CC231" i="13"/>
  <c r="CB231" i="13"/>
  <c r="G231" i="13" s="1"/>
  <c r="CA231" i="13"/>
  <c r="CN230" i="13"/>
  <c r="CM230" i="13"/>
  <c r="CL230" i="13"/>
  <c r="CK230" i="13"/>
  <c r="CD230" i="13"/>
  <c r="CC230" i="13"/>
  <c r="G230" i="13" s="1"/>
  <c r="CB230" i="13"/>
  <c r="CA230" i="13"/>
  <c r="F229" i="13"/>
  <c r="E229" i="13"/>
  <c r="D229" i="13"/>
  <c r="C229" i="13"/>
  <c r="CN225" i="13"/>
  <c r="CM225" i="13"/>
  <c r="CL225" i="13"/>
  <c r="CK225" i="13"/>
  <c r="CD225" i="13"/>
  <c r="CC225" i="13"/>
  <c r="CB225" i="13"/>
  <c r="CA225" i="13"/>
  <c r="G225" i="13"/>
  <c r="CN224" i="13"/>
  <c r="CM224" i="13"/>
  <c r="CL224" i="13"/>
  <c r="CK224" i="13"/>
  <c r="CD224" i="13"/>
  <c r="CC224" i="13"/>
  <c r="CB224" i="13"/>
  <c r="CA224" i="13"/>
  <c r="G224" i="13" s="1"/>
  <c r="CN223" i="13"/>
  <c r="CM223" i="13"/>
  <c r="CL223" i="13"/>
  <c r="CK223" i="13"/>
  <c r="CD223" i="13"/>
  <c r="CC223" i="13"/>
  <c r="CB223" i="13"/>
  <c r="CA223" i="13"/>
  <c r="CN222" i="13"/>
  <c r="CM222" i="13"/>
  <c r="CL222" i="13"/>
  <c r="CK222" i="13"/>
  <c r="CD222" i="13"/>
  <c r="CC222" i="13"/>
  <c r="G222" i="13" s="1"/>
  <c r="CB222" i="13"/>
  <c r="CA222" i="13"/>
  <c r="CN221" i="13"/>
  <c r="CM221" i="13"/>
  <c r="CL221" i="13"/>
  <c r="CK221" i="13"/>
  <c r="CD221" i="13"/>
  <c r="CC221" i="13"/>
  <c r="CB221" i="13"/>
  <c r="CA221" i="13"/>
  <c r="G221" i="13"/>
  <c r="CN220" i="13"/>
  <c r="CM220" i="13"/>
  <c r="CL220" i="13"/>
  <c r="CK220" i="13"/>
  <c r="CD220" i="13"/>
  <c r="CC220" i="13"/>
  <c r="CB220" i="13"/>
  <c r="CA220" i="13"/>
  <c r="G220" i="13" s="1"/>
  <c r="CN219" i="13"/>
  <c r="CM219" i="13"/>
  <c r="CL219" i="13"/>
  <c r="CK219" i="13"/>
  <c r="CD219" i="13"/>
  <c r="CC219" i="13"/>
  <c r="CB219" i="13"/>
  <c r="CA219" i="13"/>
  <c r="G219" i="13" s="1"/>
  <c r="CN218" i="13"/>
  <c r="CM218" i="13"/>
  <c r="CL218" i="13"/>
  <c r="CK218" i="13"/>
  <c r="CD218" i="13"/>
  <c r="CC218" i="13"/>
  <c r="G218" i="13" s="1"/>
  <c r="CB218" i="13"/>
  <c r="CA218" i="13"/>
  <c r="CN217" i="13"/>
  <c r="CM217" i="13"/>
  <c r="CL217" i="13"/>
  <c r="CK217" i="13"/>
  <c r="CD217" i="13"/>
  <c r="CC217" i="13"/>
  <c r="CB217" i="13"/>
  <c r="CA217" i="13"/>
  <c r="G217" i="13"/>
  <c r="F216" i="13"/>
  <c r="E216" i="13"/>
  <c r="D216" i="13"/>
  <c r="C216" i="13"/>
  <c r="CA212" i="13"/>
  <c r="E212" i="13"/>
  <c r="D212" i="13"/>
  <c r="C212" i="13"/>
  <c r="CA211" i="13"/>
  <c r="E211" i="13"/>
  <c r="D211" i="13"/>
  <c r="C211" i="13"/>
  <c r="CA210" i="13"/>
  <c r="E210" i="13"/>
  <c r="D210" i="13"/>
  <c r="C210" i="13"/>
  <c r="AI205" i="13"/>
  <c r="AH205" i="13"/>
  <c r="AG205" i="13"/>
  <c r="AF205" i="13"/>
  <c r="AE205" i="13"/>
  <c r="AD205" i="13"/>
  <c r="AC205" i="13"/>
  <c r="AB205" i="13"/>
  <c r="AA205" i="13"/>
  <c r="Z205" i="13"/>
  <c r="Y205" i="13"/>
  <c r="X205" i="13"/>
  <c r="W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CN204" i="13"/>
  <c r="CB204" i="13"/>
  <c r="E204" i="13"/>
  <c r="CL204" i="13" s="1"/>
  <c r="D204" i="13"/>
  <c r="CN203" i="13"/>
  <c r="CB203" i="13"/>
  <c r="E203" i="13"/>
  <c r="CL203" i="13" s="1"/>
  <c r="D203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E198" i="13" s="1"/>
  <c r="C198" i="13" s="1"/>
  <c r="F198" i="13"/>
  <c r="D198" i="13"/>
  <c r="E197" i="13"/>
  <c r="D197" i="13"/>
  <c r="C197" i="13"/>
  <c r="E196" i="13"/>
  <c r="D196" i="13"/>
  <c r="C196" i="13" s="1"/>
  <c r="Q190" i="13"/>
  <c r="P190" i="13"/>
  <c r="O190" i="13"/>
  <c r="N190" i="13"/>
  <c r="M190" i="13"/>
  <c r="L190" i="13"/>
  <c r="K190" i="13"/>
  <c r="J190" i="13"/>
  <c r="I190" i="13"/>
  <c r="H190" i="13"/>
  <c r="G190" i="13"/>
  <c r="F190" i="13"/>
  <c r="D190" i="13"/>
  <c r="E189" i="13"/>
  <c r="D189" i="13"/>
  <c r="C189" i="13"/>
  <c r="E188" i="13"/>
  <c r="D188" i="13"/>
  <c r="C188" i="13"/>
  <c r="E187" i="13"/>
  <c r="D187" i="13"/>
  <c r="E182" i="13"/>
  <c r="D182" i="13"/>
  <c r="C182" i="13" s="1"/>
  <c r="E181" i="13"/>
  <c r="D181" i="13"/>
  <c r="C181" i="13"/>
  <c r="E180" i="13"/>
  <c r="D180" i="13"/>
  <c r="C180" i="13"/>
  <c r="E179" i="13"/>
  <c r="D179" i="13"/>
  <c r="C179" i="13" s="1"/>
  <c r="E178" i="13"/>
  <c r="D178" i="13"/>
  <c r="C178" i="13" s="1"/>
  <c r="E177" i="13"/>
  <c r="D177" i="13"/>
  <c r="C177" i="13"/>
  <c r="E172" i="13"/>
  <c r="D172" i="13"/>
  <c r="C172" i="13"/>
  <c r="E171" i="13"/>
  <c r="D171" i="13"/>
  <c r="C171" i="13" s="1"/>
  <c r="E170" i="13"/>
  <c r="D170" i="13"/>
  <c r="C170" i="13" s="1"/>
  <c r="E169" i="13"/>
  <c r="D169" i="13"/>
  <c r="C169" i="13"/>
  <c r="E168" i="13"/>
  <c r="D168" i="13"/>
  <c r="C168" i="13"/>
  <c r="E167" i="13"/>
  <c r="D167" i="13"/>
  <c r="C167" i="13" s="1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1" i="13"/>
  <c r="D161" i="13"/>
  <c r="C161" i="13" s="1"/>
  <c r="E160" i="13"/>
  <c r="D160" i="13"/>
  <c r="C160" i="13" s="1"/>
  <c r="E159" i="13"/>
  <c r="D159" i="13"/>
  <c r="C159" i="13"/>
  <c r="E158" i="13"/>
  <c r="D158" i="13"/>
  <c r="C158" i="13"/>
  <c r="E157" i="13"/>
  <c r="D157" i="13"/>
  <c r="C157" i="13" s="1"/>
  <c r="E156" i="13"/>
  <c r="D156" i="13"/>
  <c r="C156" i="13" s="1"/>
  <c r="E155" i="13"/>
  <c r="D155" i="13"/>
  <c r="C155" i="13"/>
  <c r="E154" i="13"/>
  <c r="D154" i="13"/>
  <c r="C154" i="13"/>
  <c r="E153" i="13"/>
  <c r="D153" i="13"/>
  <c r="C153" i="13" s="1"/>
  <c r="E152" i="13"/>
  <c r="E162" i="13" s="1"/>
  <c r="D152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0" i="13"/>
  <c r="D150" i="13"/>
  <c r="C150" i="13" s="1"/>
  <c r="E149" i="13"/>
  <c r="D149" i="13"/>
  <c r="C149" i="13"/>
  <c r="E148" i="13"/>
  <c r="D148" i="13"/>
  <c r="C148" i="13"/>
  <c r="E147" i="13"/>
  <c r="D147" i="13"/>
  <c r="E146" i="13"/>
  <c r="D146" i="13"/>
  <c r="C146" i="13" s="1"/>
  <c r="E145" i="13"/>
  <c r="D145" i="13"/>
  <c r="C145" i="13" s="1"/>
  <c r="E144" i="13"/>
  <c r="D144" i="13"/>
  <c r="C144" i="13"/>
  <c r="E143" i="13"/>
  <c r="D143" i="13"/>
  <c r="C143" i="13" s="1"/>
  <c r="E142" i="13"/>
  <c r="D142" i="13"/>
  <c r="E141" i="13"/>
  <c r="D141" i="13"/>
  <c r="C141" i="13"/>
  <c r="E140" i="13"/>
  <c r="D140" i="13"/>
  <c r="C140" i="13"/>
  <c r="E139" i="13"/>
  <c r="D139" i="13"/>
  <c r="E138" i="13"/>
  <c r="D138" i="13"/>
  <c r="C138" i="13" s="1"/>
  <c r="E137" i="13"/>
  <c r="D137" i="13"/>
  <c r="C137" i="13" s="1"/>
  <c r="E136" i="13"/>
  <c r="D136" i="13"/>
  <c r="C136" i="13"/>
  <c r="E135" i="13"/>
  <c r="D135" i="13"/>
  <c r="C135" i="13" s="1"/>
  <c r="E134" i="13"/>
  <c r="D134" i="13"/>
  <c r="E133" i="13"/>
  <c r="D133" i="13"/>
  <c r="C133" i="13"/>
  <c r="E132" i="13"/>
  <c r="D132" i="13"/>
  <c r="C132" i="13"/>
  <c r="E131" i="13"/>
  <c r="D131" i="13"/>
  <c r="E130" i="13"/>
  <c r="D130" i="13"/>
  <c r="C130" i="13" s="1"/>
  <c r="E129" i="13"/>
  <c r="D129" i="13"/>
  <c r="C129" i="13" s="1"/>
  <c r="E128" i="13"/>
  <c r="D128" i="13"/>
  <c r="C128" i="13" s="1"/>
  <c r="E127" i="13"/>
  <c r="D127" i="13"/>
  <c r="C127" i="13"/>
  <c r="E126" i="13"/>
  <c r="D126" i="13"/>
  <c r="C126" i="13"/>
  <c r="E125" i="13"/>
  <c r="D125" i="13"/>
  <c r="E124" i="13"/>
  <c r="D124" i="13"/>
  <c r="C124" i="13" s="1"/>
  <c r="E123" i="13"/>
  <c r="D123" i="13"/>
  <c r="C123" i="13"/>
  <c r="E122" i="13"/>
  <c r="D122" i="13"/>
  <c r="C122" i="13"/>
  <c r="E121" i="13"/>
  <c r="E151" i="13" s="1"/>
  <c r="D121" i="13"/>
  <c r="E116" i="13"/>
  <c r="D116" i="13"/>
  <c r="C116" i="13" s="1"/>
  <c r="E115" i="13"/>
  <c r="D115" i="13"/>
  <c r="C115" i="13"/>
  <c r="E114" i="13"/>
  <c r="D114" i="13"/>
  <c r="C114" i="13"/>
  <c r="E113" i="13"/>
  <c r="D113" i="13"/>
  <c r="E112" i="13"/>
  <c r="D112" i="13"/>
  <c r="C112" i="13" s="1"/>
  <c r="E111" i="13"/>
  <c r="D111" i="13"/>
  <c r="C111" i="13"/>
  <c r="E110" i="13"/>
  <c r="D110" i="13"/>
  <c r="C110" i="13"/>
  <c r="E109" i="13"/>
  <c r="D109" i="13"/>
  <c r="E108" i="13"/>
  <c r="D108" i="13"/>
  <c r="C108" i="13" s="1"/>
  <c r="E102" i="13"/>
  <c r="D102" i="13"/>
  <c r="C102" i="13"/>
  <c r="E101" i="13"/>
  <c r="D101" i="13"/>
  <c r="C101" i="13"/>
  <c r="E100" i="13"/>
  <c r="D100" i="13"/>
  <c r="E99" i="13"/>
  <c r="E97" i="13" s="1"/>
  <c r="D99" i="13"/>
  <c r="C99" i="13" s="1"/>
  <c r="E98" i="13"/>
  <c r="D98" i="13"/>
  <c r="D97" i="13" s="1"/>
  <c r="C98" i="13"/>
  <c r="I97" i="13"/>
  <c r="H97" i="13"/>
  <c r="G97" i="13"/>
  <c r="F97" i="13"/>
  <c r="CM87" i="13"/>
  <c r="CC87" i="13" s="1"/>
  <c r="CL87" i="13"/>
  <c r="CK87" i="13"/>
  <c r="CB87" i="13"/>
  <c r="CA87" i="13"/>
  <c r="CM86" i="13"/>
  <c r="CC86" i="13" s="1"/>
  <c r="CL86" i="13"/>
  <c r="CB86" i="13" s="1"/>
  <c r="CK86" i="13"/>
  <c r="CA86" i="13"/>
  <c r="B79" i="13"/>
  <c r="D74" i="13"/>
  <c r="C74" i="13"/>
  <c r="D73" i="13"/>
  <c r="C73" i="13"/>
  <c r="B73" i="13" s="1"/>
  <c r="D72" i="13"/>
  <c r="C72" i="13"/>
  <c r="CK67" i="13"/>
  <c r="C67" i="13"/>
  <c r="CB66" i="13"/>
  <c r="CA66" i="13"/>
  <c r="M66" i="13" s="1"/>
  <c r="C66" i="13"/>
  <c r="CL66" i="13" s="1"/>
  <c r="C65" i="13"/>
  <c r="CL65" i="13" s="1"/>
  <c r="CB64" i="13"/>
  <c r="CA64" i="13"/>
  <c r="M64" i="13" s="1"/>
  <c r="C64" i="13"/>
  <c r="CL64" i="13" s="1"/>
  <c r="CL63" i="13"/>
  <c r="C63" i="13"/>
  <c r="CK63" i="13" s="1"/>
  <c r="CB62" i="13"/>
  <c r="CA62" i="13"/>
  <c r="C62" i="13"/>
  <c r="CL62" i="13" s="1"/>
  <c r="CK61" i="13"/>
  <c r="C61" i="13"/>
  <c r="CL61" i="13" s="1"/>
  <c r="D57" i="13"/>
  <c r="C57" i="13"/>
  <c r="B57" i="13" s="1"/>
  <c r="D56" i="13"/>
  <c r="C56" i="13"/>
  <c r="B56" i="13"/>
  <c r="CA56" i="13" s="1"/>
  <c r="D55" i="13"/>
  <c r="C55" i="13"/>
  <c r="B55" i="13" s="1"/>
  <c r="J54" i="13"/>
  <c r="I54" i="13"/>
  <c r="H54" i="13"/>
  <c r="D54" i="13" s="1"/>
  <c r="G54" i="13"/>
  <c r="F54" i="13"/>
  <c r="E54" i="13"/>
  <c r="C54" i="13"/>
  <c r="D49" i="13"/>
  <c r="C49" i="13"/>
  <c r="D48" i="13"/>
  <c r="C48" i="13"/>
  <c r="D47" i="13"/>
  <c r="C47" i="13"/>
  <c r="D46" i="13"/>
  <c r="C46" i="13"/>
  <c r="E41" i="13"/>
  <c r="D41" i="13"/>
  <c r="E40" i="13"/>
  <c r="D40" i="13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E23" i="13"/>
  <c r="D23" i="13"/>
  <c r="E22" i="13"/>
  <c r="D22" i="13"/>
  <c r="E21" i="13"/>
  <c r="D21" i="13"/>
  <c r="C21" i="13" s="1"/>
  <c r="E20" i="13"/>
  <c r="D20" i="13"/>
  <c r="C20" i="13" s="1"/>
  <c r="E15" i="13"/>
  <c r="D15" i="13"/>
  <c r="C15" i="13"/>
  <c r="E14" i="13"/>
  <c r="D14" i="13"/>
  <c r="C14" i="13" s="1"/>
  <c r="E13" i="13"/>
  <c r="D13" i="13"/>
  <c r="C13" i="13" s="1"/>
  <c r="A5" i="13"/>
  <c r="A4" i="13"/>
  <c r="A3" i="13"/>
  <c r="A2" i="13"/>
  <c r="CL20" i="13" l="1"/>
  <c r="CB20" i="13"/>
  <c r="CK20" i="13"/>
  <c r="CA20" i="13"/>
  <c r="T20" i="13" s="1"/>
  <c r="CL57" i="13"/>
  <c r="CK57" i="13"/>
  <c r="CB57" i="13"/>
  <c r="CA57" i="13"/>
  <c r="K57" i="13" s="1"/>
  <c r="CL21" i="13"/>
  <c r="CK21" i="13"/>
  <c r="CA21" i="13"/>
  <c r="T21" i="13" s="1"/>
  <c r="CB21" i="13"/>
  <c r="CL55" i="13"/>
  <c r="CK55" i="13"/>
  <c r="CA55" i="13"/>
  <c r="K55" i="13" s="1"/>
  <c r="CB55" i="13"/>
  <c r="CB56" i="13"/>
  <c r="K56" i="13" s="1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B46" i="13"/>
  <c r="B47" i="13"/>
  <c r="B48" i="13"/>
  <c r="B49" i="13"/>
  <c r="B54" i="13"/>
  <c r="M62" i="13"/>
  <c r="CB67" i="13"/>
  <c r="CA67" i="13"/>
  <c r="CL67" i="13"/>
  <c r="B74" i="13"/>
  <c r="F86" i="13"/>
  <c r="F87" i="13"/>
  <c r="C109" i="13"/>
  <c r="C121" i="13"/>
  <c r="L321" i="13"/>
  <c r="P321" i="13"/>
  <c r="T321" i="13"/>
  <c r="D321" i="13" s="1"/>
  <c r="C321" i="13" s="1"/>
  <c r="AB321" i="13"/>
  <c r="AF321" i="13"/>
  <c r="AJ321" i="13"/>
  <c r="CL56" i="13"/>
  <c r="CK56" i="13"/>
  <c r="CB65" i="13"/>
  <c r="CA65" i="13"/>
  <c r="CB73" i="13"/>
  <c r="CA73" i="13"/>
  <c r="CL73" i="13"/>
  <c r="CM203" i="13"/>
  <c r="CA203" i="13"/>
  <c r="C203" i="13"/>
  <c r="CK203" i="13"/>
  <c r="CC203" i="13"/>
  <c r="D205" i="13"/>
  <c r="CB63" i="13"/>
  <c r="CA63" i="13"/>
  <c r="M63" i="13" s="1"/>
  <c r="B72" i="13"/>
  <c r="C100" i="13"/>
  <c r="C97" i="13" s="1"/>
  <c r="C113" i="13"/>
  <c r="C125" i="13"/>
  <c r="C152" i="13"/>
  <c r="C162" i="13" s="1"/>
  <c r="D162" i="13"/>
  <c r="CA274" i="13"/>
  <c r="AX274" i="13" s="1"/>
  <c r="CL274" i="13"/>
  <c r="CK274" i="13"/>
  <c r="CB274" i="13"/>
  <c r="CK327" i="13"/>
  <c r="CB327" i="13"/>
  <c r="CA327" i="13"/>
  <c r="B329" i="13"/>
  <c r="CB61" i="13"/>
  <c r="CA61" i="13"/>
  <c r="CK65" i="13"/>
  <c r="CK73" i="13"/>
  <c r="CA330" i="13"/>
  <c r="AF330" i="13" s="1"/>
  <c r="CL330" i="13"/>
  <c r="CK330" i="13"/>
  <c r="CB330" i="13"/>
  <c r="C187" i="13"/>
  <c r="C190" i="13" s="1"/>
  <c r="E190" i="13"/>
  <c r="CM204" i="13"/>
  <c r="CA204" i="13"/>
  <c r="C204" i="13"/>
  <c r="CK204" i="13"/>
  <c r="CC204" i="13"/>
  <c r="CL210" i="13"/>
  <c r="CK210" i="13"/>
  <c r="CB210" i="13"/>
  <c r="U210" i="13" s="1"/>
  <c r="CL211" i="13"/>
  <c r="CK211" i="13"/>
  <c r="CB211" i="13"/>
  <c r="U211" i="13" s="1"/>
  <c r="CL212" i="13"/>
  <c r="CK212" i="13"/>
  <c r="CB212" i="13"/>
  <c r="U212" i="13" s="1"/>
  <c r="CA273" i="13"/>
  <c r="CL273" i="13"/>
  <c r="CK273" i="13"/>
  <c r="C292" i="13"/>
  <c r="C300" i="13"/>
  <c r="C302" i="13"/>
  <c r="C310" i="13"/>
  <c r="C320" i="13"/>
  <c r="B331" i="13"/>
  <c r="CK62" i="13"/>
  <c r="CK64" i="13"/>
  <c r="CK66" i="13"/>
  <c r="E321" i="13"/>
  <c r="CL328" i="13"/>
  <c r="CK328" i="13"/>
  <c r="CB328" i="13"/>
  <c r="AF328" i="13" s="1"/>
  <c r="D151" i="13"/>
  <c r="C131" i="13"/>
  <c r="C134" i="13"/>
  <c r="C139" i="13"/>
  <c r="C142" i="13"/>
  <c r="C147" i="13"/>
  <c r="G223" i="13"/>
  <c r="C250" i="13"/>
  <c r="C258" i="13"/>
  <c r="CB273" i="13"/>
  <c r="C280" i="13"/>
  <c r="C296" i="13"/>
  <c r="C301" i="13"/>
  <c r="C306" i="13"/>
  <c r="B326" i="13"/>
  <c r="B332" i="13"/>
  <c r="CB333" i="13"/>
  <c r="CA333" i="13"/>
  <c r="AF333" i="13" s="1"/>
  <c r="CL333" i="13"/>
  <c r="CK333" i="13"/>
  <c r="E205" i="13"/>
  <c r="CD203" i="13"/>
  <c r="CD204" i="13"/>
  <c r="W333" i="12"/>
  <c r="V333" i="12"/>
  <c r="U333" i="12" s="1"/>
  <c r="E333" i="12"/>
  <c r="D333" i="12"/>
  <c r="C333" i="12" s="1"/>
  <c r="W332" i="12"/>
  <c r="V332" i="12"/>
  <c r="U332" i="12" s="1"/>
  <c r="N332" i="12"/>
  <c r="M332" i="12"/>
  <c r="L332" i="12" s="1"/>
  <c r="E332" i="12"/>
  <c r="D332" i="12"/>
  <c r="C332" i="12"/>
  <c r="W331" i="12"/>
  <c r="V331" i="12"/>
  <c r="U331" i="12" s="1"/>
  <c r="E331" i="12"/>
  <c r="D331" i="12"/>
  <c r="C331" i="12"/>
  <c r="B331" i="12" s="1"/>
  <c r="CB330" i="12"/>
  <c r="W330" i="12"/>
  <c r="V330" i="12"/>
  <c r="U330" i="12" s="1"/>
  <c r="N330" i="12"/>
  <c r="M330" i="12"/>
  <c r="L330" i="12"/>
  <c r="E330" i="12"/>
  <c r="D330" i="12"/>
  <c r="C330" i="12"/>
  <c r="B330" i="12"/>
  <c r="W329" i="12"/>
  <c r="V329" i="12"/>
  <c r="U329" i="12"/>
  <c r="E329" i="12"/>
  <c r="D329" i="12"/>
  <c r="C329" i="12"/>
  <c r="B329" i="12"/>
  <c r="CA329" i="12" s="1"/>
  <c r="W328" i="12"/>
  <c r="V328" i="12"/>
  <c r="U328" i="12"/>
  <c r="N328" i="12"/>
  <c r="M328" i="12"/>
  <c r="L328" i="12"/>
  <c r="E328" i="12"/>
  <c r="D328" i="12"/>
  <c r="W327" i="12"/>
  <c r="V327" i="12"/>
  <c r="U327" i="12"/>
  <c r="E327" i="12"/>
  <c r="D327" i="12"/>
  <c r="W326" i="12"/>
  <c r="V326" i="12"/>
  <c r="U326" i="12"/>
  <c r="N326" i="12"/>
  <c r="M326" i="12"/>
  <c r="L326" i="12" s="1"/>
  <c r="E326" i="12"/>
  <c r="D326" i="12"/>
  <c r="C326" i="12" s="1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E319" i="12"/>
  <c r="D319" i="12"/>
  <c r="C319" i="12" s="1"/>
  <c r="E318" i="12"/>
  <c r="D318" i="12"/>
  <c r="C318" i="12"/>
  <c r="E317" i="12"/>
  <c r="C317" i="12" s="1"/>
  <c r="D317" i="12"/>
  <c r="E316" i="12"/>
  <c r="D316" i="12"/>
  <c r="C316" i="12" s="1"/>
  <c r="E315" i="12"/>
  <c r="D315" i="12"/>
  <c r="C315" i="12" s="1"/>
  <c r="E314" i="12"/>
  <c r="D314" i="12"/>
  <c r="C314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D313" i="12" s="1"/>
  <c r="C313" i="12" s="1"/>
  <c r="G313" i="12"/>
  <c r="E313" i="12" s="1"/>
  <c r="F313" i="12"/>
  <c r="E312" i="12"/>
  <c r="D312" i="12"/>
  <c r="C312" i="12"/>
  <c r="E311" i="12"/>
  <c r="C311" i="12" s="1"/>
  <c r="D311" i="12"/>
  <c r="E310" i="12"/>
  <c r="D310" i="12"/>
  <c r="E309" i="12"/>
  <c r="D309" i="12"/>
  <c r="C309" i="12" s="1"/>
  <c r="E308" i="12"/>
  <c r="D308" i="12"/>
  <c r="C308" i="12"/>
  <c r="E307" i="12"/>
  <c r="C307" i="12" s="1"/>
  <c r="D307" i="12"/>
  <c r="E306" i="12"/>
  <c r="D306" i="12"/>
  <c r="C306" i="12" s="1"/>
  <c r="E305" i="12"/>
  <c r="D305" i="12"/>
  <c r="C305" i="12" s="1"/>
  <c r="E304" i="12"/>
  <c r="D304" i="12"/>
  <c r="C304" i="12"/>
  <c r="E303" i="12"/>
  <c r="C303" i="12" s="1"/>
  <c r="D303" i="12"/>
  <c r="E302" i="12"/>
  <c r="D302" i="12"/>
  <c r="C302" i="12" s="1"/>
  <c r="AM301" i="12"/>
  <c r="AL301" i="12"/>
  <c r="AK301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D301" i="12" s="1"/>
  <c r="C301" i="12" s="1"/>
  <c r="E301" i="12"/>
  <c r="E300" i="12"/>
  <c r="D300" i="12"/>
  <c r="E299" i="12"/>
  <c r="D299" i="12"/>
  <c r="C299" i="12" s="1"/>
  <c r="E298" i="12"/>
  <c r="D298" i="12"/>
  <c r="C298" i="12"/>
  <c r="E297" i="12"/>
  <c r="C297" i="12" s="1"/>
  <c r="D297" i="12"/>
  <c r="E296" i="12"/>
  <c r="D296" i="12"/>
  <c r="E295" i="12"/>
  <c r="D295" i="12"/>
  <c r="C295" i="12" s="1"/>
  <c r="E294" i="12"/>
  <c r="D294" i="12"/>
  <c r="C294" i="12"/>
  <c r="E293" i="12"/>
  <c r="C293" i="12" s="1"/>
  <c r="D293" i="12"/>
  <c r="E292" i="12"/>
  <c r="D292" i="12"/>
  <c r="C292" i="12" s="1"/>
  <c r="E291" i="12"/>
  <c r="D291" i="12"/>
  <c r="C291" i="12" s="1"/>
  <c r="E290" i="12"/>
  <c r="D290" i="12"/>
  <c r="C290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B321" i="12" s="1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I289" i="12"/>
  <c r="H289" i="12"/>
  <c r="D289" i="12" s="1"/>
  <c r="C289" i="12" s="1"/>
  <c r="G289" i="12"/>
  <c r="E289" i="12" s="1"/>
  <c r="F289" i="12"/>
  <c r="E288" i="12"/>
  <c r="D288" i="12"/>
  <c r="C288" i="12"/>
  <c r="E287" i="12"/>
  <c r="C287" i="12" s="1"/>
  <c r="D287" i="12"/>
  <c r="E286" i="12"/>
  <c r="D286" i="12"/>
  <c r="E285" i="12"/>
  <c r="D285" i="12"/>
  <c r="C285" i="12" s="1"/>
  <c r="E284" i="12"/>
  <c r="D284" i="12"/>
  <c r="C284" i="12"/>
  <c r="E283" i="12"/>
  <c r="C283" i="12" s="1"/>
  <c r="D283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E282" i="12" s="1"/>
  <c r="F282" i="12"/>
  <c r="D282" i="12" s="1"/>
  <c r="C282" i="12"/>
  <c r="E281" i="12"/>
  <c r="C281" i="12" s="1"/>
  <c r="D281" i="12"/>
  <c r="E280" i="12"/>
  <c r="D280" i="12"/>
  <c r="C280" i="12" s="1"/>
  <c r="E279" i="12"/>
  <c r="D279" i="12"/>
  <c r="C279" i="12" s="1"/>
  <c r="E278" i="12"/>
  <c r="D278" i="12"/>
  <c r="C278" i="12"/>
  <c r="E277" i="12"/>
  <c r="C277" i="12" s="1"/>
  <c r="D277" i="12"/>
  <c r="E276" i="12"/>
  <c r="D276" i="12"/>
  <c r="AW275" i="12"/>
  <c r="AW321" i="12" s="1"/>
  <c r="AV275" i="12"/>
  <c r="AV321" i="12" s="1"/>
  <c r="AU275" i="12"/>
  <c r="AU321" i="12" s="1"/>
  <c r="AT275" i="12"/>
  <c r="AT321" i="12" s="1"/>
  <c r="AS275" i="12"/>
  <c r="AS321" i="12" s="1"/>
  <c r="AR275" i="12"/>
  <c r="AR321" i="12" s="1"/>
  <c r="AQ275" i="12"/>
  <c r="AQ321" i="12" s="1"/>
  <c r="AP275" i="12"/>
  <c r="AP321" i="12" s="1"/>
  <c r="AO275" i="12"/>
  <c r="AO321" i="12" s="1"/>
  <c r="AN275" i="12"/>
  <c r="AN321" i="12" s="1"/>
  <c r="AM275" i="12"/>
  <c r="AM321" i="12" s="1"/>
  <c r="AL275" i="12"/>
  <c r="AL321" i="12" s="1"/>
  <c r="AK275" i="12"/>
  <c r="AK321" i="12" s="1"/>
  <c r="AJ275" i="12"/>
  <c r="AI275" i="12"/>
  <c r="AI321" i="12" s="1"/>
  <c r="AH275" i="12"/>
  <c r="AH321" i="12" s="1"/>
  <c r="AG275" i="12"/>
  <c r="AG321" i="12" s="1"/>
  <c r="AF275" i="12"/>
  <c r="AE275" i="12"/>
  <c r="AE321" i="12" s="1"/>
  <c r="AD275" i="12"/>
  <c r="AD321" i="12" s="1"/>
  <c r="AC275" i="12"/>
  <c r="AC321" i="12" s="1"/>
  <c r="AB275" i="12"/>
  <c r="AA275" i="12"/>
  <c r="AA321" i="12" s="1"/>
  <c r="Z275" i="12"/>
  <c r="Z321" i="12" s="1"/>
  <c r="Y275" i="12"/>
  <c r="Y321" i="12" s="1"/>
  <c r="X275" i="12"/>
  <c r="W275" i="12"/>
  <c r="W321" i="12" s="1"/>
  <c r="V275" i="12"/>
  <c r="V321" i="12" s="1"/>
  <c r="U275" i="12"/>
  <c r="U321" i="12" s="1"/>
  <c r="T275" i="12"/>
  <c r="S275" i="12"/>
  <c r="S321" i="12" s="1"/>
  <c r="R275" i="12"/>
  <c r="R321" i="12" s="1"/>
  <c r="Q275" i="12"/>
  <c r="Q321" i="12" s="1"/>
  <c r="P275" i="12"/>
  <c r="O275" i="12"/>
  <c r="O321" i="12" s="1"/>
  <c r="N275" i="12"/>
  <c r="N321" i="12" s="1"/>
  <c r="M275" i="12"/>
  <c r="M321" i="12" s="1"/>
  <c r="L275" i="12"/>
  <c r="K275" i="12"/>
  <c r="K321" i="12" s="1"/>
  <c r="J275" i="12"/>
  <c r="J321" i="12" s="1"/>
  <c r="I275" i="12"/>
  <c r="I321" i="12" s="1"/>
  <c r="H275" i="12"/>
  <c r="G275" i="12"/>
  <c r="G321" i="12" s="1"/>
  <c r="E321" i="12" s="1"/>
  <c r="F275" i="12"/>
  <c r="F321" i="12" s="1"/>
  <c r="CB274" i="12"/>
  <c r="E274" i="12"/>
  <c r="D274" i="12"/>
  <c r="C274" i="12" s="1"/>
  <c r="E273" i="12"/>
  <c r="D273" i="12"/>
  <c r="C273" i="12" s="1"/>
  <c r="E268" i="12"/>
  <c r="D268" i="12"/>
  <c r="C268" i="12"/>
  <c r="E267" i="12"/>
  <c r="C267" i="12" s="1"/>
  <c r="D267" i="12"/>
  <c r="E266" i="12"/>
  <c r="D266" i="12"/>
  <c r="C266" i="12" s="1"/>
  <c r="E265" i="12"/>
  <c r="D265" i="12"/>
  <c r="C265" i="12" s="1"/>
  <c r="E264" i="12"/>
  <c r="D264" i="12"/>
  <c r="C264" i="12"/>
  <c r="E263" i="12"/>
  <c r="C263" i="12" s="1"/>
  <c r="D263" i="12"/>
  <c r="E258" i="12"/>
  <c r="D258" i="12"/>
  <c r="C258" i="12" s="1"/>
  <c r="E257" i="12"/>
  <c r="D257" i="12"/>
  <c r="C257" i="12" s="1"/>
  <c r="E256" i="12"/>
  <c r="D256" i="12"/>
  <c r="C256" i="12"/>
  <c r="E255" i="12"/>
  <c r="C255" i="12" s="1"/>
  <c r="D255" i="12"/>
  <c r="E254" i="12"/>
  <c r="D254" i="12"/>
  <c r="E253" i="12"/>
  <c r="D253" i="12"/>
  <c r="C253" i="12" s="1"/>
  <c r="E252" i="12"/>
  <c r="D252" i="12"/>
  <c r="C252" i="12"/>
  <c r="E251" i="12"/>
  <c r="C251" i="12" s="1"/>
  <c r="D251" i="12"/>
  <c r="E250" i="12"/>
  <c r="D250" i="12"/>
  <c r="E249" i="12"/>
  <c r="D249" i="12"/>
  <c r="C249" i="12" s="1"/>
  <c r="CN235" i="12"/>
  <c r="CM235" i="12"/>
  <c r="CL235" i="12"/>
  <c r="CK235" i="12"/>
  <c r="CD235" i="12"/>
  <c r="CC235" i="12"/>
  <c r="CB235" i="12"/>
  <c r="G235" i="12" s="1"/>
  <c r="CA235" i="12"/>
  <c r="CN234" i="12"/>
  <c r="CM234" i="12"/>
  <c r="CL234" i="12"/>
  <c r="CK234" i="12"/>
  <c r="CD234" i="12"/>
  <c r="CC234" i="12"/>
  <c r="CB234" i="12"/>
  <c r="CA234" i="12"/>
  <c r="CN233" i="12"/>
  <c r="CM233" i="12"/>
  <c r="CL233" i="12"/>
  <c r="CK233" i="12"/>
  <c r="CD233" i="12"/>
  <c r="CC233" i="12"/>
  <c r="CB233" i="12"/>
  <c r="G233" i="12" s="1"/>
  <c r="CA233" i="12"/>
  <c r="CN232" i="12"/>
  <c r="CM232" i="12"/>
  <c r="CL232" i="12"/>
  <c r="CK232" i="12"/>
  <c r="CD232" i="12"/>
  <c r="CC232" i="12"/>
  <c r="CB232" i="12"/>
  <c r="CA232" i="12"/>
  <c r="CN231" i="12"/>
  <c r="CM231" i="12"/>
  <c r="CL231" i="12"/>
  <c r="CK231" i="12"/>
  <c r="CD231" i="12"/>
  <c r="G231" i="12" s="1"/>
  <c r="CC231" i="12"/>
  <c r="CB231" i="12"/>
  <c r="CA231" i="12"/>
  <c r="CN230" i="12"/>
  <c r="CM230" i="12"/>
  <c r="CL230" i="12"/>
  <c r="CK230" i="12"/>
  <c r="CD230" i="12"/>
  <c r="CC230" i="12"/>
  <c r="CB230" i="12"/>
  <c r="CA230" i="12"/>
  <c r="G230" i="12" s="1"/>
  <c r="F229" i="12"/>
  <c r="E229" i="12"/>
  <c r="D229" i="12"/>
  <c r="C229" i="12"/>
  <c r="CN225" i="12"/>
  <c r="CM225" i="12"/>
  <c r="CL225" i="12"/>
  <c r="CK225" i="12"/>
  <c r="CD225" i="12"/>
  <c r="CC225" i="12"/>
  <c r="CB225" i="12"/>
  <c r="CA225" i="12"/>
  <c r="G225" i="12"/>
  <c r="CN224" i="12"/>
  <c r="CM224" i="12"/>
  <c r="CL224" i="12"/>
  <c r="CK224" i="12"/>
  <c r="CD224" i="12"/>
  <c r="CC224" i="12"/>
  <c r="CB224" i="12"/>
  <c r="CA224" i="12"/>
  <c r="G224" i="12" s="1"/>
  <c r="CN223" i="12"/>
  <c r="CM223" i="12"/>
  <c r="CL223" i="12"/>
  <c r="CK223" i="12"/>
  <c r="CD223" i="12"/>
  <c r="CC223" i="12"/>
  <c r="CB223" i="12"/>
  <c r="G223" i="12" s="1"/>
  <c r="CA223" i="12"/>
  <c r="CN222" i="12"/>
  <c r="CM222" i="12"/>
  <c r="CL222" i="12"/>
  <c r="CK222" i="12"/>
  <c r="CD222" i="12"/>
  <c r="CC222" i="12"/>
  <c r="CB222" i="12"/>
  <c r="CA222" i="12"/>
  <c r="CN221" i="12"/>
  <c r="CM221" i="12"/>
  <c r="CL221" i="12"/>
  <c r="CK221" i="12"/>
  <c r="CD221" i="12"/>
  <c r="CC221" i="12"/>
  <c r="CB221" i="12"/>
  <c r="G221" i="12" s="1"/>
  <c r="CA221" i="12"/>
  <c r="CN220" i="12"/>
  <c r="CM220" i="12"/>
  <c r="CL220" i="12"/>
  <c r="CK220" i="12"/>
  <c r="CD220" i="12"/>
  <c r="CC220" i="12"/>
  <c r="CB220" i="12"/>
  <c r="CA220" i="12"/>
  <c r="CN219" i="12"/>
  <c r="CM219" i="12"/>
  <c r="CL219" i="12"/>
  <c r="CK219" i="12"/>
  <c r="CD219" i="12"/>
  <c r="CC219" i="12"/>
  <c r="CB219" i="12"/>
  <c r="CA219" i="12"/>
  <c r="G219" i="12"/>
  <c r="CN218" i="12"/>
  <c r="CM218" i="12"/>
  <c r="CL218" i="12"/>
  <c r="CK218" i="12"/>
  <c r="CD218" i="12"/>
  <c r="CC218" i="12"/>
  <c r="CB218" i="12"/>
  <c r="CA218" i="12"/>
  <c r="G218" i="12" s="1"/>
  <c r="CN217" i="12"/>
  <c r="CM217" i="12"/>
  <c r="CL217" i="12"/>
  <c r="CK217" i="12"/>
  <c r="CD217" i="12"/>
  <c r="CC217" i="12"/>
  <c r="CB217" i="12"/>
  <c r="CA217" i="12"/>
  <c r="G217" i="12"/>
  <c r="F216" i="12"/>
  <c r="E216" i="12"/>
  <c r="D216" i="12"/>
  <c r="C216" i="12"/>
  <c r="E212" i="12"/>
  <c r="C212" i="12" s="1"/>
  <c r="D212" i="12"/>
  <c r="E211" i="12"/>
  <c r="C211" i="12" s="1"/>
  <c r="D211" i="12"/>
  <c r="E210" i="12"/>
  <c r="D210" i="12"/>
  <c r="C210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CN204" i="12"/>
  <c r="CL204" i="12"/>
  <c r="CD204" i="12"/>
  <c r="CB204" i="12"/>
  <c r="E204" i="12"/>
  <c r="D204" i="12"/>
  <c r="CN203" i="12"/>
  <c r="CL203" i="12"/>
  <c r="CD203" i="12"/>
  <c r="CB203" i="12"/>
  <c r="E203" i="12"/>
  <c r="E205" i="12" s="1"/>
  <c r="D203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E198" i="12" s="1"/>
  <c r="F198" i="12"/>
  <c r="D198" i="12" s="1"/>
  <c r="E197" i="12"/>
  <c r="D197" i="12"/>
  <c r="C197" i="12" s="1"/>
  <c r="E196" i="12"/>
  <c r="D196" i="12"/>
  <c r="C196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D190" i="12"/>
  <c r="E189" i="12"/>
  <c r="D189" i="12"/>
  <c r="C189" i="12"/>
  <c r="E188" i="12"/>
  <c r="D188" i="12"/>
  <c r="C188" i="12" s="1"/>
  <c r="E187" i="12"/>
  <c r="D187" i="12"/>
  <c r="C187" i="12"/>
  <c r="C190" i="12" s="1"/>
  <c r="E182" i="12"/>
  <c r="D182" i="12"/>
  <c r="C182" i="12" s="1"/>
  <c r="E181" i="12"/>
  <c r="C181" i="12" s="1"/>
  <c r="D181" i="12"/>
  <c r="E180" i="12"/>
  <c r="D180" i="12"/>
  <c r="C180" i="12" s="1"/>
  <c r="E179" i="12"/>
  <c r="D179" i="12"/>
  <c r="C179" i="12" s="1"/>
  <c r="E178" i="12"/>
  <c r="D178" i="12"/>
  <c r="C178" i="12" s="1"/>
  <c r="E177" i="12"/>
  <c r="D177" i="12"/>
  <c r="C177" i="12"/>
  <c r="E172" i="12"/>
  <c r="D172" i="12"/>
  <c r="E171" i="12"/>
  <c r="D171" i="12"/>
  <c r="C171" i="12" s="1"/>
  <c r="E170" i="12"/>
  <c r="D170" i="12"/>
  <c r="C170" i="12"/>
  <c r="E169" i="12"/>
  <c r="D169" i="12"/>
  <c r="C169" i="12"/>
  <c r="E168" i="12"/>
  <c r="D168" i="12"/>
  <c r="E167" i="12"/>
  <c r="D167" i="12"/>
  <c r="C167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1" i="12"/>
  <c r="D161" i="12"/>
  <c r="C161" i="12"/>
  <c r="E160" i="12"/>
  <c r="D160" i="12"/>
  <c r="C160" i="12" s="1"/>
  <c r="E159" i="12"/>
  <c r="C159" i="12" s="1"/>
  <c r="D159" i="12"/>
  <c r="E158" i="12"/>
  <c r="D158" i="12"/>
  <c r="C158" i="12" s="1"/>
  <c r="E157" i="12"/>
  <c r="D157" i="12"/>
  <c r="C157" i="12" s="1"/>
  <c r="E156" i="12"/>
  <c r="D156" i="12"/>
  <c r="C156" i="12" s="1"/>
  <c r="E155" i="12"/>
  <c r="D155" i="12"/>
  <c r="C155" i="12"/>
  <c r="E154" i="12"/>
  <c r="D154" i="12"/>
  <c r="C154" i="12" s="1"/>
  <c r="E153" i="12"/>
  <c r="E162" i="12" s="1"/>
  <c r="D153" i="12"/>
  <c r="C153" i="12" s="1"/>
  <c r="E152" i="12"/>
  <c r="D152" i="12"/>
  <c r="C152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0" i="12"/>
  <c r="D150" i="12"/>
  <c r="C150" i="12" s="1"/>
  <c r="E149" i="12"/>
  <c r="D149" i="12"/>
  <c r="C149" i="12"/>
  <c r="E148" i="12"/>
  <c r="D148" i="12"/>
  <c r="E147" i="12"/>
  <c r="D147" i="12"/>
  <c r="C147" i="12" s="1"/>
  <c r="E146" i="12"/>
  <c r="D146" i="12"/>
  <c r="C146" i="12"/>
  <c r="E145" i="12"/>
  <c r="C145" i="12" s="1"/>
  <c r="D145" i="12"/>
  <c r="E144" i="12"/>
  <c r="D144" i="12"/>
  <c r="C144" i="12" s="1"/>
  <c r="E143" i="12"/>
  <c r="D143" i="12"/>
  <c r="C143" i="12"/>
  <c r="E142" i="12"/>
  <c r="D142" i="12"/>
  <c r="C142" i="12"/>
  <c r="E141" i="12"/>
  <c r="C141" i="12" s="1"/>
  <c r="D141" i="12"/>
  <c r="E140" i="12"/>
  <c r="D140" i="12"/>
  <c r="C140" i="12" s="1"/>
  <c r="E139" i="12"/>
  <c r="C139" i="12" s="1"/>
  <c r="D139" i="12"/>
  <c r="E138" i="12"/>
  <c r="D138" i="12"/>
  <c r="C138" i="12" s="1"/>
  <c r="E137" i="12"/>
  <c r="D137" i="12"/>
  <c r="C137" i="12"/>
  <c r="E136" i="12"/>
  <c r="D136" i="12"/>
  <c r="C136" i="12" s="1"/>
  <c r="E135" i="12"/>
  <c r="D135" i="12"/>
  <c r="E134" i="12"/>
  <c r="D134" i="12"/>
  <c r="C134" i="12"/>
  <c r="E133" i="12"/>
  <c r="D133" i="12"/>
  <c r="C133" i="12"/>
  <c r="E132" i="12"/>
  <c r="D132" i="12"/>
  <c r="E131" i="12"/>
  <c r="D131" i="12"/>
  <c r="C131" i="12"/>
  <c r="E130" i="12"/>
  <c r="D130" i="12"/>
  <c r="C130" i="12"/>
  <c r="E129" i="12"/>
  <c r="C129" i="12" s="1"/>
  <c r="D129" i="12"/>
  <c r="E128" i="12"/>
  <c r="D128" i="12"/>
  <c r="C128" i="12" s="1"/>
  <c r="E127" i="12"/>
  <c r="D127" i="12"/>
  <c r="C127" i="12"/>
  <c r="E126" i="12"/>
  <c r="D126" i="12"/>
  <c r="C126" i="12"/>
  <c r="E125" i="12"/>
  <c r="C125" i="12" s="1"/>
  <c r="D125" i="12"/>
  <c r="E124" i="12"/>
  <c r="D124" i="12"/>
  <c r="C124" i="12" s="1"/>
  <c r="E123" i="12"/>
  <c r="C123" i="12" s="1"/>
  <c r="D123" i="12"/>
  <c r="E122" i="12"/>
  <c r="D122" i="12"/>
  <c r="C122" i="12" s="1"/>
  <c r="E121" i="12"/>
  <c r="D121" i="12"/>
  <c r="C121" i="12"/>
  <c r="E116" i="12"/>
  <c r="D116" i="12"/>
  <c r="C116" i="12" s="1"/>
  <c r="E115" i="12"/>
  <c r="D115" i="12"/>
  <c r="C115" i="12" s="1"/>
  <c r="E114" i="12"/>
  <c r="D114" i="12"/>
  <c r="C114" i="12"/>
  <c r="E113" i="12"/>
  <c r="D113" i="12"/>
  <c r="C113" i="12"/>
  <c r="E112" i="12"/>
  <c r="D112" i="12"/>
  <c r="E111" i="12"/>
  <c r="D111" i="12"/>
  <c r="C111" i="12"/>
  <c r="E110" i="12"/>
  <c r="D110" i="12"/>
  <c r="C110" i="12"/>
  <c r="E109" i="12"/>
  <c r="C109" i="12" s="1"/>
  <c r="D109" i="12"/>
  <c r="E108" i="12"/>
  <c r="D108" i="12"/>
  <c r="C108" i="12" s="1"/>
  <c r="E102" i="12"/>
  <c r="D102" i="12"/>
  <c r="C102" i="12"/>
  <c r="E101" i="12"/>
  <c r="D101" i="12"/>
  <c r="C101" i="12"/>
  <c r="E100" i="12"/>
  <c r="C100" i="12" s="1"/>
  <c r="D100" i="12"/>
  <c r="E99" i="12"/>
  <c r="D99" i="12"/>
  <c r="E98" i="12"/>
  <c r="D98" i="12"/>
  <c r="I97" i="12"/>
  <c r="H97" i="12"/>
  <c r="G97" i="12"/>
  <c r="F97" i="12"/>
  <c r="CM87" i="12"/>
  <c r="CL87" i="12"/>
  <c r="CK87" i="12"/>
  <c r="CA87" i="12" s="1"/>
  <c r="CC87" i="12"/>
  <c r="CB87" i="12"/>
  <c r="CM86" i="12"/>
  <c r="CC86" i="12" s="1"/>
  <c r="CL86" i="12"/>
  <c r="CB86" i="12" s="1"/>
  <c r="CK86" i="12"/>
  <c r="CA86" i="12"/>
  <c r="B79" i="12"/>
  <c r="D74" i="12"/>
  <c r="C74" i="12"/>
  <c r="B74" i="12"/>
  <c r="CK74" i="12" s="1"/>
  <c r="D73" i="12"/>
  <c r="C73" i="12"/>
  <c r="B73" i="12"/>
  <c r="D72" i="12"/>
  <c r="C72" i="12"/>
  <c r="B72" i="12"/>
  <c r="CL67" i="12"/>
  <c r="CB67" i="12"/>
  <c r="CA67" i="12"/>
  <c r="M67" i="12"/>
  <c r="C67" i="12"/>
  <c r="CK67" i="12" s="1"/>
  <c r="C66" i="12"/>
  <c r="CL65" i="12"/>
  <c r="CB65" i="12"/>
  <c r="CA65" i="12"/>
  <c r="M65" i="12"/>
  <c r="C65" i="12"/>
  <c r="CK65" i="12" s="1"/>
  <c r="C64" i="12"/>
  <c r="CB64" i="12" s="1"/>
  <c r="CL63" i="12"/>
  <c r="CB63" i="12"/>
  <c r="CA63" i="12"/>
  <c r="M63" i="12"/>
  <c r="C63" i="12"/>
  <c r="CK63" i="12" s="1"/>
  <c r="C62" i="12"/>
  <c r="CL61" i="12"/>
  <c r="CB61" i="12"/>
  <c r="CA61" i="12"/>
  <c r="M61" i="12"/>
  <c r="C61" i="12"/>
  <c r="CK61" i="12" s="1"/>
  <c r="D57" i="12"/>
  <c r="C57" i="12"/>
  <c r="B57" i="12" s="1"/>
  <c r="D56" i="12"/>
  <c r="C56" i="12"/>
  <c r="B56" i="12" s="1"/>
  <c r="D55" i="12"/>
  <c r="C55" i="12"/>
  <c r="B55" i="12" s="1"/>
  <c r="J54" i="12"/>
  <c r="I54" i="12"/>
  <c r="H54" i="12"/>
  <c r="G54" i="12"/>
  <c r="F54" i="12"/>
  <c r="E54" i="12"/>
  <c r="C54" i="12" s="1"/>
  <c r="D54" i="12"/>
  <c r="CL49" i="12"/>
  <c r="D49" i="12"/>
  <c r="B49" i="12" s="1"/>
  <c r="C49" i="12"/>
  <c r="D48" i="12"/>
  <c r="B48" i="12" s="1"/>
  <c r="C48" i="12"/>
  <c r="CL47" i="12"/>
  <c r="CK47" i="12"/>
  <c r="D47" i="12"/>
  <c r="B47" i="12" s="1"/>
  <c r="C47" i="12"/>
  <c r="CL46" i="12"/>
  <c r="CK46" i="12"/>
  <c r="D46" i="12"/>
  <c r="B46" i="12" s="1"/>
  <c r="C46" i="12"/>
  <c r="CL41" i="12"/>
  <c r="E41" i="12"/>
  <c r="C41" i="12" s="1"/>
  <c r="D41" i="12"/>
  <c r="E40" i="12"/>
  <c r="C40" i="12" s="1"/>
  <c r="D40" i="12"/>
  <c r="CL39" i="12"/>
  <c r="CK39" i="12"/>
  <c r="E39" i="12"/>
  <c r="C39" i="12" s="1"/>
  <c r="D39" i="12"/>
  <c r="CL38" i="12"/>
  <c r="CK38" i="12"/>
  <c r="E38" i="12"/>
  <c r="C38" i="12" s="1"/>
  <c r="D38" i="12"/>
  <c r="CL37" i="12"/>
  <c r="E37" i="12"/>
  <c r="C37" i="12" s="1"/>
  <c r="D37" i="12"/>
  <c r="E36" i="12"/>
  <c r="C36" i="12" s="1"/>
  <c r="D36" i="12"/>
  <c r="CL35" i="12"/>
  <c r="CK35" i="12"/>
  <c r="E35" i="12"/>
  <c r="C35" i="12" s="1"/>
  <c r="D35" i="12"/>
  <c r="CL34" i="12"/>
  <c r="CK34" i="12"/>
  <c r="E34" i="12"/>
  <c r="C34" i="12" s="1"/>
  <c r="D34" i="12"/>
  <c r="CL33" i="12"/>
  <c r="E33" i="12"/>
  <c r="C33" i="12" s="1"/>
  <c r="D33" i="12"/>
  <c r="E32" i="12"/>
  <c r="C32" i="12" s="1"/>
  <c r="D32" i="12"/>
  <c r="CA31" i="12"/>
  <c r="E31" i="12"/>
  <c r="D31" i="12"/>
  <c r="C31" i="12"/>
  <c r="E30" i="12"/>
  <c r="D30" i="12"/>
  <c r="C30" i="12"/>
  <c r="CL29" i="12"/>
  <c r="E29" i="12"/>
  <c r="C29" i="12" s="1"/>
  <c r="D29" i="12"/>
  <c r="CL28" i="12"/>
  <c r="CK28" i="12"/>
  <c r="E28" i="12"/>
  <c r="C28" i="12" s="1"/>
  <c r="D28" i="12"/>
  <c r="E27" i="12"/>
  <c r="D27" i="12"/>
  <c r="C27" i="12"/>
  <c r="CA27" i="12" s="1"/>
  <c r="E26" i="12"/>
  <c r="D26" i="12"/>
  <c r="C26" i="12"/>
  <c r="E25" i="12"/>
  <c r="C25" i="12" s="1"/>
  <c r="D25" i="12"/>
  <c r="E24" i="12"/>
  <c r="C24" i="12" s="1"/>
  <c r="CK24" i="12" s="1"/>
  <c r="D24" i="12"/>
  <c r="CA23" i="12"/>
  <c r="E23" i="12"/>
  <c r="D23" i="12"/>
  <c r="C23" i="12"/>
  <c r="E22" i="12"/>
  <c r="D22" i="12"/>
  <c r="C22" i="12"/>
  <c r="CL21" i="12"/>
  <c r="E21" i="12"/>
  <c r="C21" i="12" s="1"/>
  <c r="D21" i="12"/>
  <c r="CL20" i="12"/>
  <c r="CK20" i="12"/>
  <c r="E20" i="12"/>
  <c r="C20" i="12" s="1"/>
  <c r="D20" i="12"/>
  <c r="E15" i="12"/>
  <c r="D15" i="12"/>
  <c r="C15" i="12" s="1"/>
  <c r="E14" i="12"/>
  <c r="C14" i="12" s="1"/>
  <c r="D14" i="12"/>
  <c r="E13" i="12"/>
  <c r="D13" i="12"/>
  <c r="C13" i="12" s="1"/>
  <c r="A5" i="12"/>
  <c r="A4" i="12"/>
  <c r="A3" i="12"/>
  <c r="A2" i="12"/>
  <c r="CA331" i="13" l="1"/>
  <c r="CL331" i="13"/>
  <c r="CK331" i="13"/>
  <c r="CB331" i="13"/>
  <c r="AX273" i="13"/>
  <c r="CE204" i="13"/>
  <c r="CP204" i="13"/>
  <c r="CO204" i="13"/>
  <c r="CF204" i="13"/>
  <c r="CL329" i="13"/>
  <c r="CK329" i="13"/>
  <c r="CB329" i="13"/>
  <c r="CA329" i="13"/>
  <c r="M65" i="13"/>
  <c r="M67" i="13"/>
  <c r="CA49" i="13"/>
  <c r="S49" i="13" s="1"/>
  <c r="CL49" i="13"/>
  <c r="CK49" i="13"/>
  <c r="CB49" i="13"/>
  <c r="CA41" i="13"/>
  <c r="T41" i="13" s="1"/>
  <c r="CL41" i="13"/>
  <c r="CK41" i="13"/>
  <c r="CB41" i="13"/>
  <c r="CA37" i="13"/>
  <c r="T37" i="13" s="1"/>
  <c r="CL37" i="13"/>
  <c r="CK37" i="13"/>
  <c r="CB37" i="13"/>
  <c r="CA33" i="13"/>
  <c r="T33" i="13" s="1"/>
  <c r="CL33" i="13"/>
  <c r="CK33" i="13"/>
  <c r="CB33" i="13"/>
  <c r="CA29" i="13"/>
  <c r="T29" i="13" s="1"/>
  <c r="CL29" i="13"/>
  <c r="CK29" i="13"/>
  <c r="CB29" i="13"/>
  <c r="CA25" i="13"/>
  <c r="T25" i="13" s="1"/>
  <c r="CL25" i="13"/>
  <c r="CK25" i="13"/>
  <c r="CB25" i="13"/>
  <c r="CA46" i="13"/>
  <c r="CL46" i="13"/>
  <c r="CK46" i="13"/>
  <c r="CB46" i="13"/>
  <c r="CA30" i="13"/>
  <c r="CL30" i="13"/>
  <c r="CK30" i="13"/>
  <c r="CB30" i="13"/>
  <c r="CB332" i="13"/>
  <c r="CA332" i="13"/>
  <c r="CL332" i="13"/>
  <c r="CK332" i="13"/>
  <c r="AJ204" i="13"/>
  <c r="AF327" i="13"/>
  <c r="CE203" i="13"/>
  <c r="AJ203" i="13" s="1"/>
  <c r="CP203" i="13"/>
  <c r="CO203" i="13"/>
  <c r="CF203" i="13"/>
  <c r="CA48" i="13"/>
  <c r="S48" i="13" s="1"/>
  <c r="CL48" i="13"/>
  <c r="CK48" i="13"/>
  <c r="CB48" i="13"/>
  <c r="CA40" i="13"/>
  <c r="T40" i="13" s="1"/>
  <c r="CL40" i="13"/>
  <c r="CK40" i="13"/>
  <c r="CB40" i="13"/>
  <c r="CA36" i="13"/>
  <c r="T36" i="13" s="1"/>
  <c r="CL36" i="13"/>
  <c r="CK36" i="13"/>
  <c r="CB36" i="13"/>
  <c r="CA32" i="13"/>
  <c r="T32" i="13" s="1"/>
  <c r="CL32" i="13"/>
  <c r="CK32" i="13"/>
  <c r="CB32" i="13"/>
  <c r="CA28" i="13"/>
  <c r="T28" i="13" s="1"/>
  <c r="CL28" i="13"/>
  <c r="CK28" i="13"/>
  <c r="CB28" i="13"/>
  <c r="CA24" i="13"/>
  <c r="T24" i="13" s="1"/>
  <c r="CL24" i="13"/>
  <c r="CK24" i="13"/>
  <c r="CB24" i="13"/>
  <c r="CA38" i="13"/>
  <c r="T38" i="13" s="1"/>
  <c r="CL38" i="13"/>
  <c r="CK38" i="13"/>
  <c r="CB38" i="13"/>
  <c r="CA34" i="13"/>
  <c r="T34" i="13" s="1"/>
  <c r="CL34" i="13"/>
  <c r="CK34" i="13"/>
  <c r="CB34" i="13"/>
  <c r="CA26" i="13"/>
  <c r="T26" i="13" s="1"/>
  <c r="CL26" i="13"/>
  <c r="CK26" i="13"/>
  <c r="CB26" i="13"/>
  <c r="CA22" i="13"/>
  <c r="T22" i="13" s="1"/>
  <c r="CL22" i="13"/>
  <c r="B346" i="13" s="1"/>
  <c r="CK22" i="13"/>
  <c r="CB22" i="13"/>
  <c r="CK326" i="13"/>
  <c r="CB326" i="13"/>
  <c r="CA326" i="13"/>
  <c r="CL326" i="13"/>
  <c r="M61" i="13"/>
  <c r="CB72" i="13"/>
  <c r="CA72" i="13"/>
  <c r="CL72" i="13"/>
  <c r="CK72" i="13"/>
  <c r="C205" i="13"/>
  <c r="K73" i="13"/>
  <c r="C151" i="13"/>
  <c r="CB74" i="13"/>
  <c r="CA74" i="13"/>
  <c r="CL74" i="13"/>
  <c r="CK74" i="13"/>
  <c r="CA47" i="13"/>
  <c r="S47" i="13" s="1"/>
  <c r="CL47" i="13"/>
  <c r="CK47" i="13"/>
  <c r="CB47" i="13"/>
  <c r="CA39" i="13"/>
  <c r="T39" i="13" s="1"/>
  <c r="CL39" i="13"/>
  <c r="CK39" i="13"/>
  <c r="CB39" i="13"/>
  <c r="CA35" i="13"/>
  <c r="T35" i="13" s="1"/>
  <c r="CL35" i="13"/>
  <c r="CK35" i="13"/>
  <c r="CB35" i="13"/>
  <c r="CA31" i="13"/>
  <c r="T31" i="13" s="1"/>
  <c r="CL31" i="13"/>
  <c r="CK31" i="13"/>
  <c r="CB31" i="13"/>
  <c r="CA27" i="13"/>
  <c r="T27" i="13" s="1"/>
  <c r="CL27" i="13"/>
  <c r="CK27" i="13"/>
  <c r="CB27" i="13"/>
  <c r="CA23" i="13"/>
  <c r="T23" i="13" s="1"/>
  <c r="CL23" i="13"/>
  <c r="CK23" i="13"/>
  <c r="CB23" i="13"/>
  <c r="A346" i="13"/>
  <c r="CB25" i="12"/>
  <c r="CK25" i="12"/>
  <c r="CA25" i="12"/>
  <c r="CK27" i="12"/>
  <c r="CA57" i="12"/>
  <c r="K57" i="12" s="1"/>
  <c r="CL57" i="12"/>
  <c r="CK57" i="12"/>
  <c r="CB57" i="12"/>
  <c r="CL210" i="12"/>
  <c r="CB210" i="12"/>
  <c r="CA210" i="12"/>
  <c r="CB22" i="12"/>
  <c r="CL22" i="12"/>
  <c r="CK22" i="12"/>
  <c r="CA22" i="12"/>
  <c r="C99" i="12"/>
  <c r="D97" i="12"/>
  <c r="CB26" i="12"/>
  <c r="CL26" i="12"/>
  <c r="CK26" i="12"/>
  <c r="CA26" i="12"/>
  <c r="CB32" i="12"/>
  <c r="CA32" i="12"/>
  <c r="CL32" i="12"/>
  <c r="CK32" i="12"/>
  <c r="CB40" i="12"/>
  <c r="CA40" i="12"/>
  <c r="CL40" i="12"/>
  <c r="CK40" i="12"/>
  <c r="CK210" i="12"/>
  <c r="CA331" i="12"/>
  <c r="CL331" i="12"/>
  <c r="CK331" i="12"/>
  <c r="CB331" i="12"/>
  <c r="CB24" i="12"/>
  <c r="CA24" i="12"/>
  <c r="T24" i="12" s="1"/>
  <c r="CB27" i="12"/>
  <c r="T27" i="12" s="1"/>
  <c r="CL27" i="12"/>
  <c r="CA55" i="12"/>
  <c r="CL55" i="12"/>
  <c r="CK55" i="12"/>
  <c r="CB55" i="12"/>
  <c r="CB74" i="12"/>
  <c r="CL74" i="12"/>
  <c r="CA74" i="12"/>
  <c r="K74" i="12" s="1"/>
  <c r="T23" i="12"/>
  <c r="CB30" i="12"/>
  <c r="CL30" i="12"/>
  <c r="CK30" i="12"/>
  <c r="CA30" i="12"/>
  <c r="T30" i="12" s="1"/>
  <c r="CB36" i="12"/>
  <c r="CA36" i="12"/>
  <c r="T36" i="12" s="1"/>
  <c r="CL36" i="12"/>
  <c r="CK36" i="12"/>
  <c r="CB48" i="12"/>
  <c r="CA48" i="12"/>
  <c r="S48" i="12" s="1"/>
  <c r="CL48" i="12"/>
  <c r="CK48" i="12"/>
  <c r="CB20" i="12"/>
  <c r="CA20" i="12"/>
  <c r="T20" i="12" s="1"/>
  <c r="CB21" i="12"/>
  <c r="CK21" i="12"/>
  <c r="CA21" i="12"/>
  <c r="CB23" i="12"/>
  <c r="CL23" i="12"/>
  <c r="CK23" i="12"/>
  <c r="CL24" i="12"/>
  <c r="CL25" i="12"/>
  <c r="CB28" i="12"/>
  <c r="CA28" i="12"/>
  <c r="T28" i="12" s="1"/>
  <c r="CB29" i="12"/>
  <c r="CK29" i="12"/>
  <c r="CA29" i="12"/>
  <c r="T29" i="12" s="1"/>
  <c r="CB31" i="12"/>
  <c r="T31" i="12" s="1"/>
  <c r="CL31" i="12"/>
  <c r="CK31" i="12"/>
  <c r="CA56" i="12"/>
  <c r="K56" i="12" s="1"/>
  <c r="CL56" i="12"/>
  <c r="CK56" i="12"/>
  <c r="CB56" i="12"/>
  <c r="L321" i="12"/>
  <c r="P321" i="12"/>
  <c r="AF321" i="12"/>
  <c r="CB37" i="12"/>
  <c r="CA37" i="12"/>
  <c r="T37" i="12" s="1"/>
  <c r="CA62" i="12"/>
  <c r="M62" i="12" s="1"/>
  <c r="CL62" i="12"/>
  <c r="CA66" i="12"/>
  <c r="CL66" i="12"/>
  <c r="F87" i="12"/>
  <c r="CL212" i="12"/>
  <c r="CB212" i="12"/>
  <c r="CK212" i="12"/>
  <c r="CA212" i="12"/>
  <c r="U212" i="12" s="1"/>
  <c r="T321" i="12"/>
  <c r="CB34" i="12"/>
  <c r="CA34" i="12"/>
  <c r="T34" i="12" s="1"/>
  <c r="B54" i="12"/>
  <c r="CB62" i="12"/>
  <c r="CB66" i="12"/>
  <c r="F86" i="12"/>
  <c r="D151" i="12"/>
  <c r="C162" i="12"/>
  <c r="CB33" i="12"/>
  <c r="CA33" i="12"/>
  <c r="T33" i="12" s="1"/>
  <c r="CB41" i="12"/>
  <c r="CA41" i="12"/>
  <c r="CB49" i="12"/>
  <c r="CA49" i="12"/>
  <c r="S49" i="12" s="1"/>
  <c r="CA64" i="12"/>
  <c r="M64" i="12" s="1"/>
  <c r="CL64" i="12"/>
  <c r="CK72" i="12"/>
  <c r="CB72" i="12"/>
  <c r="CA72" i="12"/>
  <c r="K72" i="12" s="1"/>
  <c r="D162" i="12"/>
  <c r="H321" i="12"/>
  <c r="D275" i="12"/>
  <c r="C275" i="12" s="1"/>
  <c r="X321" i="12"/>
  <c r="AJ321" i="12"/>
  <c r="CB38" i="12"/>
  <c r="CA38" i="12"/>
  <c r="T38" i="12" s="1"/>
  <c r="CB46" i="12"/>
  <c r="CA46" i="12"/>
  <c r="CL72" i="12"/>
  <c r="CL211" i="12"/>
  <c r="CB211" i="12"/>
  <c r="CK211" i="12"/>
  <c r="CA273" i="12"/>
  <c r="AX273" i="12" s="1"/>
  <c r="CL273" i="12"/>
  <c r="CK273" i="12"/>
  <c r="CB273" i="12"/>
  <c r="CK33" i="12"/>
  <c r="CB35" i="12"/>
  <c r="CA35" i="12"/>
  <c r="T35" i="12" s="1"/>
  <c r="CK37" i="12"/>
  <c r="CB39" i="12"/>
  <c r="CA39" i="12"/>
  <c r="T39" i="12" s="1"/>
  <c r="CK41" i="12"/>
  <c r="CB47" i="12"/>
  <c r="CA47" i="12"/>
  <c r="S47" i="12" s="1"/>
  <c r="CK49" i="12"/>
  <c r="CK62" i="12"/>
  <c r="CK64" i="12"/>
  <c r="CK66" i="12"/>
  <c r="CB73" i="12"/>
  <c r="CL73" i="12"/>
  <c r="CK73" i="12"/>
  <c r="CA73" i="12"/>
  <c r="E97" i="12"/>
  <c r="C98" i="12"/>
  <c r="C97" i="12" s="1"/>
  <c r="C135" i="12"/>
  <c r="E151" i="12"/>
  <c r="C198" i="12"/>
  <c r="CM203" i="12"/>
  <c r="CA203" i="12"/>
  <c r="C203" i="12"/>
  <c r="CK203" i="12"/>
  <c r="CC203" i="12"/>
  <c r="D205" i="12"/>
  <c r="C205" i="12" s="1"/>
  <c r="CM204" i="12"/>
  <c r="CA204" i="12"/>
  <c r="C204" i="12"/>
  <c r="CK204" i="12"/>
  <c r="CC204" i="12"/>
  <c r="CA211" i="12"/>
  <c r="D321" i="12"/>
  <c r="C321" i="12" s="1"/>
  <c r="C172" i="12"/>
  <c r="E190" i="12"/>
  <c r="G220" i="12"/>
  <c r="G232" i="12"/>
  <c r="C250" i="12"/>
  <c r="C286" i="12"/>
  <c r="C296" i="12"/>
  <c r="C310" i="12"/>
  <c r="C320" i="12"/>
  <c r="B326" i="12"/>
  <c r="C328" i="12"/>
  <c r="B328" i="12" s="1"/>
  <c r="C112" i="12"/>
  <c r="C132" i="12"/>
  <c r="C151" i="12" s="1"/>
  <c r="C148" i="12"/>
  <c r="C168" i="12"/>
  <c r="G222" i="12"/>
  <c r="G234" i="12"/>
  <c r="C254" i="12"/>
  <c r="CA274" i="12"/>
  <c r="AX274" i="12" s="1"/>
  <c r="CL274" i="12"/>
  <c r="CK274" i="12"/>
  <c r="C276" i="12"/>
  <c r="C300" i="12"/>
  <c r="C327" i="12"/>
  <c r="B327" i="12" s="1"/>
  <c r="CL329" i="12"/>
  <c r="CK329" i="12"/>
  <c r="CB329" i="12"/>
  <c r="AF329" i="12" s="1"/>
  <c r="CA330" i="12"/>
  <c r="AF330" i="12" s="1"/>
  <c r="CL330" i="12"/>
  <c r="CK330" i="12"/>
  <c r="B332" i="12"/>
  <c r="B333" i="12"/>
  <c r="E275" i="12"/>
  <c r="W333" i="11"/>
  <c r="V333" i="11"/>
  <c r="U333" i="11"/>
  <c r="E333" i="11"/>
  <c r="D333" i="11"/>
  <c r="C333" i="11"/>
  <c r="B333" i="11"/>
  <c r="CB333" i="11" s="1"/>
  <c r="W332" i="11"/>
  <c r="V332" i="11"/>
  <c r="U332" i="11"/>
  <c r="N332" i="11"/>
  <c r="M332" i="11"/>
  <c r="L332" i="11"/>
  <c r="E332" i="11"/>
  <c r="D332" i="11"/>
  <c r="C332" i="11" s="1"/>
  <c r="B332" i="11" s="1"/>
  <c r="W331" i="11"/>
  <c r="V331" i="11"/>
  <c r="U331" i="11"/>
  <c r="E331" i="11"/>
  <c r="D331" i="11"/>
  <c r="C331" i="11" s="1"/>
  <c r="B331" i="11" s="1"/>
  <c r="W330" i="11"/>
  <c r="V330" i="11"/>
  <c r="U330" i="11"/>
  <c r="N330" i="11"/>
  <c r="M330" i="11"/>
  <c r="L330" i="11" s="1"/>
  <c r="E330" i="11"/>
  <c r="D330" i="11"/>
  <c r="C330" i="11" s="1"/>
  <c r="B330" i="11" s="1"/>
  <c r="W329" i="11"/>
  <c r="V329" i="11"/>
  <c r="U329" i="11" s="1"/>
  <c r="E329" i="11"/>
  <c r="D329" i="11"/>
  <c r="C329" i="11" s="1"/>
  <c r="B329" i="11" s="1"/>
  <c r="W328" i="11"/>
  <c r="V328" i="11"/>
  <c r="U328" i="11" s="1"/>
  <c r="N328" i="11"/>
  <c r="M328" i="11"/>
  <c r="L328" i="11" s="1"/>
  <c r="E328" i="11"/>
  <c r="D328" i="11"/>
  <c r="C328" i="11"/>
  <c r="B328" i="11" s="1"/>
  <c r="W327" i="11"/>
  <c r="V327" i="11"/>
  <c r="U327" i="11" s="1"/>
  <c r="E327" i="11"/>
  <c r="D327" i="11"/>
  <c r="C327" i="11"/>
  <c r="B327" i="11" s="1"/>
  <c r="W326" i="11"/>
  <c r="V326" i="11"/>
  <c r="U326" i="11" s="1"/>
  <c r="B326" i="11" s="1"/>
  <c r="N326" i="11"/>
  <c r="M326" i="11"/>
  <c r="L326" i="11"/>
  <c r="E326" i="11"/>
  <c r="D326" i="11"/>
  <c r="C326" i="11"/>
  <c r="AM320" i="11"/>
  <c r="AL320" i="11"/>
  <c r="AK320" i="11"/>
  <c r="AJ320" i="11"/>
  <c r="AI320" i="11"/>
  <c r="AH320" i="11"/>
  <c r="AG320" i="11"/>
  <c r="AF320" i="11"/>
  <c r="AE320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D320" i="11"/>
  <c r="C320" i="11" s="1"/>
  <c r="E319" i="11"/>
  <c r="D319" i="11"/>
  <c r="C319" i="11" s="1"/>
  <c r="E318" i="11"/>
  <c r="D318" i="11"/>
  <c r="C318" i="11"/>
  <c r="E317" i="11"/>
  <c r="D317" i="11"/>
  <c r="C317" i="11" s="1"/>
  <c r="E316" i="11"/>
  <c r="D316" i="11"/>
  <c r="C316" i="11" s="1"/>
  <c r="E315" i="11"/>
  <c r="D315" i="11"/>
  <c r="C315" i="11" s="1"/>
  <c r="E314" i="11"/>
  <c r="D314" i="11"/>
  <c r="C314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E313" i="11" s="1"/>
  <c r="F313" i="11"/>
  <c r="D313" i="11"/>
  <c r="E312" i="11"/>
  <c r="D312" i="11"/>
  <c r="C312" i="11"/>
  <c r="E311" i="11"/>
  <c r="D311" i="11"/>
  <c r="C311" i="11" s="1"/>
  <c r="E310" i="11"/>
  <c r="D310" i="11"/>
  <c r="C310" i="11" s="1"/>
  <c r="E309" i="11"/>
  <c r="D309" i="11"/>
  <c r="C309" i="11" s="1"/>
  <c r="E308" i="11"/>
  <c r="D308" i="11"/>
  <c r="C308" i="11"/>
  <c r="E307" i="11"/>
  <c r="D307" i="11"/>
  <c r="C307" i="11" s="1"/>
  <c r="E306" i="11"/>
  <c r="D306" i="11"/>
  <c r="C306" i="11" s="1"/>
  <c r="E305" i="11"/>
  <c r="D305" i="11"/>
  <c r="C305" i="11" s="1"/>
  <c r="E304" i="11"/>
  <c r="D304" i="11"/>
  <c r="C304" i="11"/>
  <c r="E303" i="11"/>
  <c r="D303" i="11"/>
  <c r="C303" i="11" s="1"/>
  <c r="E302" i="11"/>
  <c r="D302" i="11"/>
  <c r="C302" i="11" s="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D301" i="11" s="1"/>
  <c r="C301" i="11" s="1"/>
  <c r="E301" i="11"/>
  <c r="E300" i="11"/>
  <c r="D300" i="11"/>
  <c r="C300" i="11" s="1"/>
  <c r="E299" i="11"/>
  <c r="D299" i="11"/>
  <c r="C299" i="11" s="1"/>
  <c r="E298" i="11"/>
  <c r="D298" i="11"/>
  <c r="C298" i="11"/>
  <c r="E297" i="11"/>
  <c r="D297" i="11"/>
  <c r="C297" i="11" s="1"/>
  <c r="E296" i="11"/>
  <c r="D296" i="11"/>
  <c r="C296" i="11" s="1"/>
  <c r="E295" i="11"/>
  <c r="D295" i="11"/>
  <c r="C295" i="11" s="1"/>
  <c r="E294" i="11"/>
  <c r="D294" i="11"/>
  <c r="C294" i="11"/>
  <c r="E293" i="11"/>
  <c r="D293" i="11"/>
  <c r="C293" i="11" s="1"/>
  <c r="E292" i="11"/>
  <c r="D292" i="11"/>
  <c r="C292" i="11" s="1"/>
  <c r="E291" i="11"/>
  <c r="D291" i="11"/>
  <c r="C291" i="11" s="1"/>
  <c r="E290" i="11"/>
  <c r="D290" i="11"/>
  <c r="C290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AA289" i="11"/>
  <c r="Z289" i="11"/>
  <c r="Y289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E289" i="11" s="1"/>
  <c r="F289" i="11"/>
  <c r="D289" i="11"/>
  <c r="E288" i="11"/>
  <c r="D288" i="11"/>
  <c r="C288" i="11"/>
  <c r="E287" i="11"/>
  <c r="D287" i="11"/>
  <c r="C287" i="11" s="1"/>
  <c r="E286" i="11"/>
  <c r="D286" i="11"/>
  <c r="C286" i="11" s="1"/>
  <c r="E285" i="11"/>
  <c r="D285" i="11"/>
  <c r="C285" i="11" s="1"/>
  <c r="E284" i="11"/>
  <c r="D284" i="11"/>
  <c r="C284" i="11"/>
  <c r="E283" i="11"/>
  <c r="D283" i="11"/>
  <c r="C283" i="11" s="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Z282" i="11"/>
  <c r="Y282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E282" i="11" s="1"/>
  <c r="F282" i="11"/>
  <c r="D282" i="11" s="1"/>
  <c r="E281" i="11"/>
  <c r="D281" i="11"/>
  <c r="C281" i="11" s="1"/>
  <c r="E280" i="11"/>
  <c r="D280" i="11"/>
  <c r="C280" i="11" s="1"/>
  <c r="E279" i="11"/>
  <c r="D279" i="11"/>
  <c r="C279" i="11" s="1"/>
  <c r="E278" i="11"/>
  <c r="D278" i="11"/>
  <c r="C278" i="11"/>
  <c r="E277" i="11"/>
  <c r="D277" i="11"/>
  <c r="C277" i="11" s="1"/>
  <c r="E276" i="11"/>
  <c r="D276" i="11"/>
  <c r="C276" i="11" s="1"/>
  <c r="AW275" i="11"/>
  <c r="AW321" i="11" s="1"/>
  <c r="AV275" i="11"/>
  <c r="AV321" i="11" s="1"/>
  <c r="AU275" i="11"/>
  <c r="AU321" i="11" s="1"/>
  <c r="AT275" i="11"/>
  <c r="AT321" i="11" s="1"/>
  <c r="AS275" i="11"/>
  <c r="AS321" i="11" s="1"/>
  <c r="AR275" i="11"/>
  <c r="AR321" i="11" s="1"/>
  <c r="AQ275" i="11"/>
  <c r="AQ321" i="11" s="1"/>
  <c r="AP275" i="11"/>
  <c r="AP321" i="11" s="1"/>
  <c r="AO275" i="11"/>
  <c r="AO321" i="11" s="1"/>
  <c r="AN275" i="11"/>
  <c r="AN321" i="11" s="1"/>
  <c r="AM275" i="11"/>
  <c r="AM321" i="11" s="1"/>
  <c r="AL275" i="11"/>
  <c r="AL321" i="11" s="1"/>
  <c r="AK275" i="11"/>
  <c r="AK321" i="11" s="1"/>
  <c r="AJ275" i="11"/>
  <c r="AJ321" i="11" s="1"/>
  <c r="AI275" i="11"/>
  <c r="AI321" i="11" s="1"/>
  <c r="AH275" i="11"/>
  <c r="AH321" i="11" s="1"/>
  <c r="AG275" i="11"/>
  <c r="AG321" i="11" s="1"/>
  <c r="AF275" i="11"/>
  <c r="AF321" i="11" s="1"/>
  <c r="AE275" i="11"/>
  <c r="AE321" i="11" s="1"/>
  <c r="AD275" i="11"/>
  <c r="AD321" i="11" s="1"/>
  <c r="AC275" i="11"/>
  <c r="AC321" i="11" s="1"/>
  <c r="AB275" i="11"/>
  <c r="AB321" i="11" s="1"/>
  <c r="AA275" i="11"/>
  <c r="AA321" i="11" s="1"/>
  <c r="Z275" i="11"/>
  <c r="Z321" i="11" s="1"/>
  <c r="Y275" i="11"/>
  <c r="Y321" i="11" s="1"/>
  <c r="X275" i="11"/>
  <c r="X321" i="11" s="1"/>
  <c r="W275" i="11"/>
  <c r="W321" i="11" s="1"/>
  <c r="V275" i="11"/>
  <c r="V321" i="11" s="1"/>
  <c r="U275" i="11"/>
  <c r="U321" i="11" s="1"/>
  <c r="T275" i="11"/>
  <c r="T321" i="11" s="1"/>
  <c r="S275" i="11"/>
  <c r="S321" i="11" s="1"/>
  <c r="R275" i="11"/>
  <c r="R321" i="11" s="1"/>
  <c r="Q275" i="11"/>
  <c r="Q321" i="11" s="1"/>
  <c r="P275" i="11"/>
  <c r="P321" i="11" s="1"/>
  <c r="O275" i="11"/>
  <c r="O321" i="11" s="1"/>
  <c r="N275" i="11"/>
  <c r="N321" i="11" s="1"/>
  <c r="M275" i="11"/>
  <c r="M321" i="11" s="1"/>
  <c r="L275" i="11"/>
  <c r="L321" i="11" s="1"/>
  <c r="K275" i="11"/>
  <c r="K321" i="11" s="1"/>
  <c r="J275" i="11"/>
  <c r="J321" i="11" s="1"/>
  <c r="I275" i="11"/>
  <c r="I321" i="11" s="1"/>
  <c r="H275" i="11"/>
  <c r="H321" i="11" s="1"/>
  <c r="G275" i="11"/>
  <c r="G321" i="11" s="1"/>
  <c r="F275" i="11"/>
  <c r="F321" i="11" s="1"/>
  <c r="D275" i="11"/>
  <c r="E274" i="11"/>
  <c r="D274" i="11"/>
  <c r="C274" i="11" s="1"/>
  <c r="E273" i="11"/>
  <c r="D273" i="11"/>
  <c r="C273" i="11" s="1"/>
  <c r="E268" i="11"/>
  <c r="D268" i="11"/>
  <c r="C268" i="11"/>
  <c r="E267" i="11"/>
  <c r="D267" i="11"/>
  <c r="C267" i="11" s="1"/>
  <c r="E266" i="11"/>
  <c r="D266" i="11"/>
  <c r="C266" i="11" s="1"/>
  <c r="E265" i="11"/>
  <c r="D265" i="11"/>
  <c r="C265" i="11" s="1"/>
  <c r="E264" i="11"/>
  <c r="D264" i="11"/>
  <c r="C264" i="11"/>
  <c r="E263" i="11"/>
  <c r="D263" i="11"/>
  <c r="C263" i="11" s="1"/>
  <c r="E258" i="11"/>
  <c r="D258" i="11"/>
  <c r="C258" i="11" s="1"/>
  <c r="E257" i="11"/>
  <c r="D257" i="11"/>
  <c r="C257" i="11" s="1"/>
  <c r="E256" i="11"/>
  <c r="D256" i="11"/>
  <c r="C256" i="11"/>
  <c r="E255" i="11"/>
  <c r="D255" i="11"/>
  <c r="C255" i="11" s="1"/>
  <c r="E254" i="11"/>
  <c r="D254" i="11"/>
  <c r="C254" i="11" s="1"/>
  <c r="E253" i="11"/>
  <c r="D253" i="11"/>
  <c r="C253" i="11" s="1"/>
  <c r="E252" i="11"/>
  <c r="D252" i="11"/>
  <c r="C252" i="11"/>
  <c r="E251" i="11"/>
  <c r="C251" i="11" s="1"/>
  <c r="D251" i="11"/>
  <c r="E250" i="11"/>
  <c r="D250" i="11"/>
  <c r="C250" i="11" s="1"/>
  <c r="E249" i="11"/>
  <c r="D249" i="11"/>
  <c r="C249" i="11" s="1"/>
  <c r="CN235" i="11"/>
  <c r="CM235" i="11"/>
  <c r="CL235" i="11"/>
  <c r="CK235" i="11"/>
  <c r="CD235" i="11"/>
  <c r="CC235" i="11"/>
  <c r="CB235" i="11"/>
  <c r="CA235" i="11"/>
  <c r="G235" i="11" s="1"/>
  <c r="CN234" i="11"/>
  <c r="CM234" i="11"/>
  <c r="CL234" i="11"/>
  <c r="CK234" i="11"/>
  <c r="CD234" i="11"/>
  <c r="CC234" i="11"/>
  <c r="CB234" i="11"/>
  <c r="CA234" i="11"/>
  <c r="G234" i="11" s="1"/>
  <c r="CN233" i="11"/>
  <c r="CM233" i="11"/>
  <c r="CL233" i="11"/>
  <c r="CK233" i="11"/>
  <c r="CD233" i="11"/>
  <c r="CC233" i="11"/>
  <c r="CB233" i="11"/>
  <c r="CA233" i="11"/>
  <c r="G233" i="11" s="1"/>
  <c r="CN232" i="11"/>
  <c r="CM232" i="11"/>
  <c r="CL232" i="11"/>
  <c r="CK232" i="11"/>
  <c r="CD232" i="11"/>
  <c r="CC232" i="11"/>
  <c r="CB232" i="11"/>
  <c r="CA232" i="11"/>
  <c r="G232" i="11" s="1"/>
  <c r="CN231" i="11"/>
  <c r="CM231" i="11"/>
  <c r="CL231" i="11"/>
  <c r="CK231" i="11"/>
  <c r="CD231" i="11"/>
  <c r="CC231" i="11"/>
  <c r="CB231" i="11"/>
  <c r="CA231" i="11"/>
  <c r="G231" i="11" s="1"/>
  <c r="CN230" i="11"/>
  <c r="CM230" i="11"/>
  <c r="CL230" i="11"/>
  <c r="CK230" i="11"/>
  <c r="CD230" i="11"/>
  <c r="CC230" i="11"/>
  <c r="CB230" i="11"/>
  <c r="CA230" i="11"/>
  <c r="G230" i="11"/>
  <c r="F229" i="11"/>
  <c r="E229" i="11"/>
  <c r="D229" i="11"/>
  <c r="C229" i="11"/>
  <c r="CN225" i="11"/>
  <c r="CM225" i="11"/>
  <c r="CL225" i="11"/>
  <c r="CK225" i="11"/>
  <c r="CD225" i="11"/>
  <c r="CC225" i="11"/>
  <c r="CB225" i="11"/>
  <c r="CA225" i="11"/>
  <c r="G225" i="11" s="1"/>
  <c r="CN224" i="11"/>
  <c r="CM224" i="11"/>
  <c r="CL224" i="11"/>
  <c r="CK224" i="11"/>
  <c r="CD224" i="11"/>
  <c r="CC224" i="11"/>
  <c r="CB224" i="11"/>
  <c r="CA224" i="11"/>
  <c r="CN223" i="11"/>
  <c r="CM223" i="11"/>
  <c r="CL223" i="11"/>
  <c r="CK223" i="11"/>
  <c r="CD223" i="11"/>
  <c r="CC223" i="11"/>
  <c r="CB223" i="11"/>
  <c r="CA223" i="11"/>
  <c r="G223" i="11" s="1"/>
  <c r="CN222" i="11"/>
  <c r="CM222" i="11"/>
  <c r="CL222" i="11"/>
  <c r="CK222" i="11"/>
  <c r="CD222" i="11"/>
  <c r="CC222" i="11"/>
  <c r="CB222" i="11"/>
  <c r="CA222" i="11"/>
  <c r="G222" i="11"/>
  <c r="CN221" i="11"/>
  <c r="CM221" i="11"/>
  <c r="CL221" i="11"/>
  <c r="CK221" i="11"/>
  <c r="CD221" i="11"/>
  <c r="CC221" i="11"/>
  <c r="CB221" i="11"/>
  <c r="CA221" i="11"/>
  <c r="G221" i="11" s="1"/>
  <c r="CN220" i="11"/>
  <c r="CM220" i="11"/>
  <c r="CL220" i="11"/>
  <c r="CK220" i="11"/>
  <c r="CD220" i="11"/>
  <c r="CC220" i="11"/>
  <c r="CB220" i="11"/>
  <c r="CA220" i="11"/>
  <c r="CN219" i="11"/>
  <c r="CM219" i="11"/>
  <c r="CL219" i="11"/>
  <c r="CK219" i="11"/>
  <c r="CD219" i="11"/>
  <c r="CC219" i="11"/>
  <c r="CB219" i="11"/>
  <c r="CA219" i="11"/>
  <c r="CN218" i="11"/>
  <c r="CM218" i="11"/>
  <c r="CL218" i="11"/>
  <c r="CK218" i="11"/>
  <c r="CD218" i="11"/>
  <c r="CC218" i="11"/>
  <c r="CB218" i="11"/>
  <c r="CA218" i="11"/>
  <c r="G218" i="11"/>
  <c r="CN217" i="11"/>
  <c r="CM217" i="11"/>
  <c r="CL217" i="11"/>
  <c r="CK217" i="11"/>
  <c r="CD217" i="11"/>
  <c r="CC217" i="11"/>
  <c r="CB217" i="11"/>
  <c r="CA217" i="11"/>
  <c r="G217" i="11" s="1"/>
  <c r="F216" i="11"/>
  <c r="E216" i="11"/>
  <c r="D216" i="11"/>
  <c r="C216" i="11"/>
  <c r="CB212" i="11"/>
  <c r="E212" i="11"/>
  <c r="D212" i="11"/>
  <c r="C212" i="11" s="1"/>
  <c r="CB211" i="11"/>
  <c r="E211" i="11"/>
  <c r="D211" i="11"/>
  <c r="C211" i="11" s="1"/>
  <c r="E210" i="11"/>
  <c r="D210" i="11"/>
  <c r="C210" i="11" s="1"/>
  <c r="CB210" i="11" s="1"/>
  <c r="AI205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CK204" i="11"/>
  <c r="CC204" i="11"/>
  <c r="E204" i="11"/>
  <c r="D204" i="11"/>
  <c r="CM204" i="11" s="1"/>
  <c r="CK203" i="11"/>
  <c r="CC203" i="11"/>
  <c r="E203" i="11"/>
  <c r="D203" i="11"/>
  <c r="CM203" i="11" s="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D198" i="11" s="1"/>
  <c r="C198" i="11" s="1"/>
  <c r="G198" i="11"/>
  <c r="E198" i="11" s="1"/>
  <c r="F198" i="11"/>
  <c r="E197" i="11"/>
  <c r="D197" i="11"/>
  <c r="C197" i="11"/>
  <c r="E196" i="11"/>
  <c r="D196" i="11"/>
  <c r="C196" i="11" s="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E189" i="11"/>
  <c r="D189" i="11"/>
  <c r="E188" i="11"/>
  <c r="D188" i="11"/>
  <c r="C188" i="11"/>
  <c r="E187" i="11"/>
  <c r="D187" i="11"/>
  <c r="C187" i="11" s="1"/>
  <c r="E182" i="11"/>
  <c r="D182" i="11"/>
  <c r="E181" i="11"/>
  <c r="D181" i="11"/>
  <c r="C181" i="11" s="1"/>
  <c r="E180" i="11"/>
  <c r="D180" i="11"/>
  <c r="C180" i="11"/>
  <c r="E179" i="11"/>
  <c r="D179" i="11"/>
  <c r="C179" i="11" s="1"/>
  <c r="E178" i="11"/>
  <c r="D178" i="11"/>
  <c r="E177" i="11"/>
  <c r="D177" i="11"/>
  <c r="C177" i="11" s="1"/>
  <c r="E172" i="11"/>
  <c r="D172" i="11"/>
  <c r="C172" i="11"/>
  <c r="E171" i="11"/>
  <c r="D171" i="11"/>
  <c r="C171" i="11" s="1"/>
  <c r="E170" i="11"/>
  <c r="D170" i="11"/>
  <c r="C170" i="11" s="1"/>
  <c r="E169" i="11"/>
  <c r="D169" i="11"/>
  <c r="C169" i="11" s="1"/>
  <c r="E168" i="11"/>
  <c r="D168" i="11"/>
  <c r="C168" i="11"/>
  <c r="E167" i="11"/>
  <c r="D167" i="11"/>
  <c r="C167" i="11" s="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1" i="11"/>
  <c r="D161" i="11"/>
  <c r="C161" i="11" s="1"/>
  <c r="E160" i="11"/>
  <c r="D160" i="11"/>
  <c r="E159" i="11"/>
  <c r="D159" i="11"/>
  <c r="C159" i="11" s="1"/>
  <c r="E158" i="11"/>
  <c r="D158" i="11"/>
  <c r="C158" i="11"/>
  <c r="E157" i="11"/>
  <c r="D157" i="11"/>
  <c r="C157" i="11" s="1"/>
  <c r="E156" i="11"/>
  <c r="D156" i="11"/>
  <c r="E155" i="11"/>
  <c r="D155" i="11"/>
  <c r="C155" i="11" s="1"/>
  <c r="E154" i="11"/>
  <c r="D154" i="11"/>
  <c r="C154" i="11"/>
  <c r="E153" i="11"/>
  <c r="D153" i="11"/>
  <c r="C153" i="11" s="1"/>
  <c r="E152" i="11"/>
  <c r="D152" i="11"/>
  <c r="C152" i="11" s="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0" i="11"/>
  <c r="D150" i="11"/>
  <c r="C150" i="11" s="1"/>
  <c r="E149" i="11"/>
  <c r="D149" i="11"/>
  <c r="C149" i="11" s="1"/>
  <c r="E148" i="11"/>
  <c r="D148" i="11"/>
  <c r="C148" i="11"/>
  <c r="E147" i="11"/>
  <c r="D147" i="11"/>
  <c r="C147" i="11" s="1"/>
  <c r="E146" i="11"/>
  <c r="D146" i="11"/>
  <c r="C146" i="11" s="1"/>
  <c r="E145" i="11"/>
  <c r="D145" i="11"/>
  <c r="C145" i="11" s="1"/>
  <c r="E144" i="11"/>
  <c r="D144" i="11"/>
  <c r="C144" i="11"/>
  <c r="E143" i="11"/>
  <c r="D143" i="11"/>
  <c r="C143" i="11" s="1"/>
  <c r="E142" i="11"/>
  <c r="D142" i="11"/>
  <c r="E141" i="11"/>
  <c r="D141" i="11"/>
  <c r="C141" i="11" s="1"/>
  <c r="E140" i="11"/>
  <c r="D140" i="11"/>
  <c r="C140" i="11"/>
  <c r="E139" i="11"/>
  <c r="D139" i="11"/>
  <c r="C139" i="11" s="1"/>
  <c r="E138" i="11"/>
  <c r="D138" i="11"/>
  <c r="E137" i="11"/>
  <c r="D137" i="11"/>
  <c r="C137" i="11" s="1"/>
  <c r="E136" i="11"/>
  <c r="D136" i="11"/>
  <c r="C136" i="11"/>
  <c r="E135" i="11"/>
  <c r="D135" i="11"/>
  <c r="E134" i="11"/>
  <c r="D134" i="11"/>
  <c r="C134" i="11" s="1"/>
  <c r="E133" i="11"/>
  <c r="D133" i="11"/>
  <c r="C133" i="11"/>
  <c r="E132" i="11"/>
  <c r="D132" i="11"/>
  <c r="C132" i="11"/>
  <c r="E131" i="11"/>
  <c r="D131" i="11"/>
  <c r="C131" i="11" s="1"/>
  <c r="E130" i="11"/>
  <c r="D130" i="11"/>
  <c r="E129" i="11"/>
  <c r="D129" i="11"/>
  <c r="C129" i="11" s="1"/>
  <c r="E128" i="11"/>
  <c r="D128" i="11"/>
  <c r="C128" i="11"/>
  <c r="E127" i="11"/>
  <c r="D127" i="11"/>
  <c r="E126" i="11"/>
  <c r="D126" i="11"/>
  <c r="C126" i="11" s="1"/>
  <c r="E125" i="11"/>
  <c r="D125" i="11"/>
  <c r="C125" i="11"/>
  <c r="E124" i="11"/>
  <c r="D124" i="11"/>
  <c r="C124" i="11"/>
  <c r="E123" i="11"/>
  <c r="D123" i="11"/>
  <c r="C123" i="11" s="1"/>
  <c r="E122" i="11"/>
  <c r="D122" i="11"/>
  <c r="E121" i="11"/>
  <c r="D121" i="11"/>
  <c r="D151" i="11" s="1"/>
  <c r="E116" i="11"/>
  <c r="D116" i="11"/>
  <c r="C116" i="11"/>
  <c r="E115" i="11"/>
  <c r="D115" i="11"/>
  <c r="E114" i="11"/>
  <c r="D114" i="11"/>
  <c r="C114" i="11" s="1"/>
  <c r="E113" i="11"/>
  <c r="D113" i="11"/>
  <c r="C113" i="11"/>
  <c r="E112" i="11"/>
  <c r="D112" i="11"/>
  <c r="C112" i="11"/>
  <c r="E111" i="11"/>
  <c r="D111" i="11"/>
  <c r="C111" i="11" s="1"/>
  <c r="E110" i="11"/>
  <c r="D110" i="11"/>
  <c r="C110" i="11"/>
  <c r="E109" i="11"/>
  <c r="D109" i="11"/>
  <c r="C109" i="11" s="1"/>
  <c r="E108" i="11"/>
  <c r="C108" i="11" s="1"/>
  <c r="D108" i="11"/>
  <c r="E102" i="11"/>
  <c r="D102" i="11"/>
  <c r="C102" i="11" s="1"/>
  <c r="E101" i="11"/>
  <c r="E97" i="11" s="1"/>
  <c r="D101" i="11"/>
  <c r="C101" i="11" s="1"/>
  <c r="E100" i="11"/>
  <c r="D100" i="11"/>
  <c r="C100" i="11" s="1"/>
  <c r="E99" i="11"/>
  <c r="D99" i="11"/>
  <c r="C99" i="11"/>
  <c r="E98" i="11"/>
  <c r="D98" i="11"/>
  <c r="I97" i="11"/>
  <c r="H97" i="11"/>
  <c r="G97" i="11"/>
  <c r="F97" i="11"/>
  <c r="D97" i="11"/>
  <c r="CM87" i="11"/>
  <c r="CL87" i="11"/>
  <c r="CB87" i="11" s="1"/>
  <c r="CK87" i="11"/>
  <c r="CA87" i="11" s="1"/>
  <c r="F87" i="11" s="1"/>
  <c r="CC87" i="11"/>
  <c r="CM86" i="11"/>
  <c r="CC86" i="11" s="1"/>
  <c r="CL86" i="11"/>
  <c r="CK86" i="11"/>
  <c r="CA86" i="11" s="1"/>
  <c r="CB86" i="11"/>
  <c r="F86" i="11" s="1"/>
  <c r="B79" i="11"/>
  <c r="D74" i="11"/>
  <c r="C74" i="11"/>
  <c r="B74" i="11" s="1"/>
  <c r="D73" i="11"/>
  <c r="C73" i="11"/>
  <c r="B73" i="11"/>
  <c r="CK73" i="11" s="1"/>
  <c r="D72" i="11"/>
  <c r="C72" i="11"/>
  <c r="B72" i="11"/>
  <c r="CB72" i="11" s="1"/>
  <c r="CL67" i="11"/>
  <c r="CB67" i="11"/>
  <c r="CA67" i="11"/>
  <c r="M67" i="11" s="1"/>
  <c r="C67" i="11"/>
  <c r="CK67" i="11" s="1"/>
  <c r="C66" i="11"/>
  <c r="CL66" i="11" s="1"/>
  <c r="CL65" i="11"/>
  <c r="CB65" i="11"/>
  <c r="CA65" i="11"/>
  <c r="M65" i="11" s="1"/>
  <c r="C65" i="11"/>
  <c r="CK65" i="11" s="1"/>
  <c r="C64" i="11"/>
  <c r="CL64" i="11" s="1"/>
  <c r="CL63" i="11"/>
  <c r="CB63" i="11"/>
  <c r="CA63" i="11"/>
  <c r="M63" i="11" s="1"/>
  <c r="C63" i="11"/>
  <c r="CK63" i="11" s="1"/>
  <c r="C62" i="11"/>
  <c r="CL62" i="11" s="1"/>
  <c r="CL61" i="11"/>
  <c r="CB61" i="11"/>
  <c r="CA61" i="11"/>
  <c r="M61" i="11" s="1"/>
  <c r="C61" i="11"/>
  <c r="CK61" i="11" s="1"/>
  <c r="D57" i="11"/>
  <c r="C57" i="11"/>
  <c r="B57" i="11" s="1"/>
  <c r="D56" i="11"/>
  <c r="C56" i="11"/>
  <c r="B56" i="11" s="1"/>
  <c r="D55" i="11"/>
  <c r="C55" i="11"/>
  <c r="B55" i="11" s="1"/>
  <c r="J54" i="11"/>
  <c r="I54" i="11"/>
  <c r="H54" i="11"/>
  <c r="G54" i="11"/>
  <c r="F54" i="11"/>
  <c r="D54" i="11" s="1"/>
  <c r="E54" i="11"/>
  <c r="C54" i="11" s="1"/>
  <c r="B54" i="11" s="1"/>
  <c r="CL49" i="11"/>
  <c r="D49" i="11"/>
  <c r="C49" i="11"/>
  <c r="B49" i="11"/>
  <c r="CA49" i="11" s="1"/>
  <c r="CL48" i="11"/>
  <c r="D48" i="11"/>
  <c r="C48" i="11"/>
  <c r="B48" i="11"/>
  <c r="CA48" i="11" s="1"/>
  <c r="CL47" i="11"/>
  <c r="D47" i="11"/>
  <c r="C47" i="11"/>
  <c r="B47" i="11"/>
  <c r="CA47" i="11" s="1"/>
  <c r="CL46" i="11"/>
  <c r="D46" i="11"/>
  <c r="C46" i="11"/>
  <c r="B46" i="11"/>
  <c r="CA46" i="11" s="1"/>
  <c r="CL41" i="11"/>
  <c r="E41" i="11"/>
  <c r="D41" i="11"/>
  <c r="C41" i="11"/>
  <c r="CA41" i="11" s="1"/>
  <c r="CL40" i="11"/>
  <c r="E40" i="11"/>
  <c r="D40" i="11"/>
  <c r="C40" i="11"/>
  <c r="CA40" i="11" s="1"/>
  <c r="CL39" i="11"/>
  <c r="E39" i="11"/>
  <c r="D39" i="11"/>
  <c r="C39" i="11"/>
  <c r="CA39" i="11" s="1"/>
  <c r="CL38" i="11"/>
  <c r="E38" i="11"/>
  <c r="D38" i="11"/>
  <c r="C38" i="11"/>
  <c r="CA38" i="11" s="1"/>
  <c r="CL37" i="11"/>
  <c r="E37" i="11"/>
  <c r="D37" i="11"/>
  <c r="C37" i="11"/>
  <c r="CA37" i="11" s="1"/>
  <c r="CL36" i="11"/>
  <c r="E36" i="11"/>
  <c r="D36" i="11"/>
  <c r="C36" i="11"/>
  <c r="CA36" i="11" s="1"/>
  <c r="CL35" i="11"/>
  <c r="E35" i="11"/>
  <c r="D35" i="11"/>
  <c r="C35" i="11"/>
  <c r="CA35" i="11" s="1"/>
  <c r="CL34" i="11"/>
  <c r="E34" i="11"/>
  <c r="D34" i="11"/>
  <c r="C34" i="11"/>
  <c r="CA34" i="11" s="1"/>
  <c r="CL33" i="11"/>
  <c r="E33" i="11"/>
  <c r="D33" i="11"/>
  <c r="C33" i="11"/>
  <c r="CA33" i="11" s="1"/>
  <c r="CL32" i="11"/>
  <c r="E32" i="11"/>
  <c r="D32" i="11"/>
  <c r="C32" i="11"/>
  <c r="CA32" i="11" s="1"/>
  <c r="CL31" i="11"/>
  <c r="E31" i="11"/>
  <c r="D31" i="11"/>
  <c r="C31" i="11"/>
  <c r="CA31" i="11" s="1"/>
  <c r="CL30" i="11"/>
  <c r="E30" i="11"/>
  <c r="D30" i="11"/>
  <c r="C30" i="11"/>
  <c r="CA30" i="11" s="1"/>
  <c r="CL29" i="11"/>
  <c r="E29" i="11"/>
  <c r="D29" i="11"/>
  <c r="C29" i="11"/>
  <c r="CA29" i="11" s="1"/>
  <c r="CL28" i="11"/>
  <c r="E28" i="11"/>
  <c r="D28" i="11"/>
  <c r="C28" i="11"/>
  <c r="CA28" i="11" s="1"/>
  <c r="CL27" i="11"/>
  <c r="E27" i="11"/>
  <c r="D27" i="11"/>
  <c r="C27" i="11"/>
  <c r="CA27" i="11" s="1"/>
  <c r="CL26" i="11"/>
  <c r="E26" i="11"/>
  <c r="D26" i="11"/>
  <c r="C26" i="11"/>
  <c r="CA26" i="11" s="1"/>
  <c r="CL25" i="11"/>
  <c r="E25" i="11"/>
  <c r="D25" i="11"/>
  <c r="C25" i="11"/>
  <c r="CA25" i="11" s="1"/>
  <c r="CL24" i="11"/>
  <c r="E24" i="11"/>
  <c r="D24" i="11"/>
  <c r="C24" i="11"/>
  <c r="CK24" i="11" s="1"/>
  <c r="CL23" i="11"/>
  <c r="E23" i="11"/>
  <c r="D23" i="11"/>
  <c r="C23" i="11"/>
  <c r="CK23" i="11" s="1"/>
  <c r="CL22" i="11"/>
  <c r="E22" i="11"/>
  <c r="D22" i="11"/>
  <c r="C22" i="11"/>
  <c r="CA22" i="11" s="1"/>
  <c r="CL21" i="11"/>
  <c r="E21" i="11"/>
  <c r="D21" i="11"/>
  <c r="C21" i="11"/>
  <c r="CK21" i="11" s="1"/>
  <c r="CL20" i="11"/>
  <c r="E20" i="11"/>
  <c r="D20" i="11"/>
  <c r="C20" i="11"/>
  <c r="CA20" i="11" s="1"/>
  <c r="E15" i="11"/>
  <c r="D15" i="11"/>
  <c r="C15" i="11" s="1"/>
  <c r="E14" i="11"/>
  <c r="D14" i="11"/>
  <c r="C14" i="11" s="1"/>
  <c r="E13" i="11"/>
  <c r="D13" i="11"/>
  <c r="C13" i="11"/>
  <c r="A5" i="11"/>
  <c r="A4" i="11"/>
  <c r="A3" i="11"/>
  <c r="A2" i="11"/>
  <c r="AF332" i="13" l="1"/>
  <c r="K74" i="13"/>
  <c r="K72" i="13"/>
  <c r="AF326" i="13"/>
  <c r="T30" i="13"/>
  <c r="S46" i="13"/>
  <c r="AF329" i="13"/>
  <c r="AF331" i="13"/>
  <c r="A346" i="12"/>
  <c r="CB332" i="12"/>
  <c r="CA332" i="12"/>
  <c r="CL332" i="12"/>
  <c r="CK332" i="12"/>
  <c r="CE204" i="12"/>
  <c r="AJ204" i="12" s="1"/>
  <c r="CO204" i="12"/>
  <c r="CF204" i="12"/>
  <c r="CP204" i="12"/>
  <c r="CK326" i="12"/>
  <c r="CB326" i="12"/>
  <c r="CA326" i="12"/>
  <c r="AF326" i="12" s="1"/>
  <c r="CL326" i="12"/>
  <c r="T26" i="12"/>
  <c r="CB333" i="12"/>
  <c r="CA333" i="12"/>
  <c r="AF333" i="12" s="1"/>
  <c r="CL333" i="12"/>
  <c r="CK333" i="12"/>
  <c r="CK327" i="12"/>
  <c r="CB327" i="12"/>
  <c r="CA327" i="12"/>
  <c r="AF327" i="12" s="1"/>
  <c r="CL327" i="12"/>
  <c r="S46" i="12"/>
  <c r="T41" i="12"/>
  <c r="T21" i="12"/>
  <c r="K55" i="12"/>
  <c r="AF331" i="12"/>
  <c r="T40" i="12"/>
  <c r="T32" i="12"/>
  <c r="T22" i="12"/>
  <c r="U210" i="12"/>
  <c r="T25" i="12"/>
  <c r="CL328" i="12"/>
  <c r="CK328" i="12"/>
  <c r="CB328" i="12"/>
  <c r="CA328" i="12"/>
  <c r="AF328" i="12" s="1"/>
  <c r="U211" i="12"/>
  <c r="CE203" i="12"/>
  <c r="AJ203" i="12" s="1"/>
  <c r="CO203" i="12"/>
  <c r="B346" i="12" s="1"/>
  <c r="CF203" i="12"/>
  <c r="CP203" i="12"/>
  <c r="K73" i="12"/>
  <c r="M66" i="12"/>
  <c r="CL56" i="11"/>
  <c r="CK56" i="11"/>
  <c r="CB56" i="11"/>
  <c r="CA56" i="11"/>
  <c r="T33" i="11"/>
  <c r="S47" i="11"/>
  <c r="CK74" i="11"/>
  <c r="CL74" i="11"/>
  <c r="CA74" i="11"/>
  <c r="K74" i="11" s="1"/>
  <c r="CB74" i="11"/>
  <c r="CL55" i="11"/>
  <c r="CB55" i="11"/>
  <c r="CA55" i="11"/>
  <c r="K55" i="11" s="1"/>
  <c r="CK55" i="11"/>
  <c r="CL57" i="11"/>
  <c r="CB57" i="11"/>
  <c r="CA57" i="11"/>
  <c r="K57" i="11" s="1"/>
  <c r="CK57" i="11"/>
  <c r="T32" i="11"/>
  <c r="CK66" i="11"/>
  <c r="CA72" i="11"/>
  <c r="K72" i="11" s="1"/>
  <c r="CA73" i="11"/>
  <c r="C275" i="11"/>
  <c r="CA21" i="11"/>
  <c r="CB20" i="11"/>
  <c r="T20" i="11" s="1"/>
  <c r="CB21" i="11"/>
  <c r="CB22" i="11"/>
  <c r="T22" i="11" s="1"/>
  <c r="CB23" i="11"/>
  <c r="CB24" i="11"/>
  <c r="CB25" i="11"/>
  <c r="T25" i="11" s="1"/>
  <c r="CB26" i="11"/>
  <c r="T26" i="11" s="1"/>
  <c r="CB27" i="11"/>
  <c r="T27" i="11" s="1"/>
  <c r="CB28" i="11"/>
  <c r="T28" i="11" s="1"/>
  <c r="CB29" i="11"/>
  <c r="T29" i="11" s="1"/>
  <c r="CB30" i="11"/>
  <c r="T30" i="11" s="1"/>
  <c r="CB31" i="11"/>
  <c r="T31" i="11" s="1"/>
  <c r="CB32" i="11"/>
  <c r="CB33" i="11"/>
  <c r="CB34" i="11"/>
  <c r="T34" i="11" s="1"/>
  <c r="CB35" i="11"/>
  <c r="T35" i="11" s="1"/>
  <c r="CB36" i="11"/>
  <c r="T36" i="11" s="1"/>
  <c r="CB37" i="11"/>
  <c r="T37" i="11" s="1"/>
  <c r="CB38" i="11"/>
  <c r="T38" i="11" s="1"/>
  <c r="CB39" i="11"/>
  <c r="T39" i="11" s="1"/>
  <c r="CB40" i="11"/>
  <c r="T40" i="11" s="1"/>
  <c r="CB41" i="11"/>
  <c r="T41" i="11" s="1"/>
  <c r="CB46" i="11"/>
  <c r="S46" i="11" s="1"/>
  <c r="CB47" i="11"/>
  <c r="CB48" i="11"/>
  <c r="S48" i="11" s="1"/>
  <c r="CB49" i="11"/>
  <c r="S49" i="11" s="1"/>
  <c r="CA62" i="11"/>
  <c r="M62" i="11" s="1"/>
  <c r="CA64" i="11"/>
  <c r="CA66" i="11"/>
  <c r="CK72" i="11"/>
  <c r="CL73" i="11"/>
  <c r="C98" i="11"/>
  <c r="C97" i="11" s="1"/>
  <c r="C115" i="11"/>
  <c r="C122" i="11"/>
  <c r="C127" i="11"/>
  <c r="C130" i="11"/>
  <c r="C135" i="11"/>
  <c r="C138" i="11"/>
  <c r="E162" i="11"/>
  <c r="C156" i="11"/>
  <c r="C178" i="11"/>
  <c r="D190" i="11"/>
  <c r="C189" i="11"/>
  <c r="C190" i="11" s="1"/>
  <c r="CL212" i="11"/>
  <c r="CK212" i="11"/>
  <c r="CA212" i="11"/>
  <c r="U212" i="11" s="1"/>
  <c r="G219" i="11"/>
  <c r="G220" i="11"/>
  <c r="CA274" i="11"/>
  <c r="AX274" i="11" s="1"/>
  <c r="CL274" i="11"/>
  <c r="CK274" i="11"/>
  <c r="CB274" i="11"/>
  <c r="E321" i="11"/>
  <c r="C282" i="11"/>
  <c r="C289" i="11"/>
  <c r="C313" i="11"/>
  <c r="CA331" i="11"/>
  <c r="AF331" i="11" s="1"/>
  <c r="CL331" i="11"/>
  <c r="CK331" i="11"/>
  <c r="CB331" i="11"/>
  <c r="CK62" i="11"/>
  <c r="CK64" i="11"/>
  <c r="CL203" i="11"/>
  <c r="CD203" i="11"/>
  <c r="CN203" i="11"/>
  <c r="CB203" i="11"/>
  <c r="CA273" i="11"/>
  <c r="AX273" i="11" s="1"/>
  <c r="CL273" i="11"/>
  <c r="CK273" i="11"/>
  <c r="CB273" i="11"/>
  <c r="CL328" i="11"/>
  <c r="CK328" i="11"/>
  <c r="CB328" i="11"/>
  <c r="CA328" i="11"/>
  <c r="CA23" i="11"/>
  <c r="T23" i="11" s="1"/>
  <c r="CA24" i="11"/>
  <c r="T24" i="11" s="1"/>
  <c r="CK20" i="11"/>
  <c r="CK22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6" i="11"/>
  <c r="CK47" i="11"/>
  <c r="CK48" i="11"/>
  <c r="CK49" i="11"/>
  <c r="CB62" i="11"/>
  <c r="CB64" i="11"/>
  <c r="CB66" i="11"/>
  <c r="CL72" i="11"/>
  <c r="C121" i="11"/>
  <c r="E151" i="11"/>
  <c r="C142" i="11"/>
  <c r="C160" i="11"/>
  <c r="C162" i="11" s="1"/>
  <c r="C182" i="11"/>
  <c r="CL211" i="11"/>
  <c r="CK211" i="11"/>
  <c r="CA211" i="11"/>
  <c r="U211" i="11" s="1"/>
  <c r="G224" i="11"/>
  <c r="CK327" i="11"/>
  <c r="CB327" i="11"/>
  <c r="CA327" i="11"/>
  <c r="AF327" i="11" s="1"/>
  <c r="CL327" i="11"/>
  <c r="CL329" i="11"/>
  <c r="CK329" i="11"/>
  <c r="CB329" i="11"/>
  <c r="CA329" i="11"/>
  <c r="CA330" i="11"/>
  <c r="AF330" i="11" s="1"/>
  <c r="CL330" i="11"/>
  <c r="CK330" i="11"/>
  <c r="CB330" i="11"/>
  <c r="CB332" i="11"/>
  <c r="CA332" i="11"/>
  <c r="CL332" i="11"/>
  <c r="CK332" i="11"/>
  <c r="CL210" i="11"/>
  <c r="CK210" i="11"/>
  <c r="CA210" i="11"/>
  <c r="U210" i="11" s="1"/>
  <c r="CB73" i="11"/>
  <c r="CL204" i="11"/>
  <c r="CD204" i="11"/>
  <c r="CN204" i="11"/>
  <c r="CB204" i="11"/>
  <c r="E205" i="11"/>
  <c r="D321" i="11"/>
  <c r="C321" i="11" s="1"/>
  <c r="CK326" i="11"/>
  <c r="CB326" i="11"/>
  <c r="CA326" i="11"/>
  <c r="CL326" i="11"/>
  <c r="D205" i="11"/>
  <c r="C205" i="11" s="1"/>
  <c r="CK333" i="11"/>
  <c r="E275" i="11"/>
  <c r="CL333" i="11"/>
  <c r="D162" i="11"/>
  <c r="CA333" i="11"/>
  <c r="AF333" i="11" s="1"/>
  <c r="C203" i="11"/>
  <c r="CA203" i="11"/>
  <c r="C204" i="11"/>
  <c r="CA204" i="11"/>
  <c r="W333" i="10"/>
  <c r="U333" i="10" s="1"/>
  <c r="V333" i="10"/>
  <c r="E333" i="10"/>
  <c r="D333" i="10"/>
  <c r="C333" i="10" s="1"/>
  <c r="W332" i="10"/>
  <c r="U332" i="10" s="1"/>
  <c r="V332" i="10"/>
  <c r="N332" i="10"/>
  <c r="M332" i="10"/>
  <c r="L332" i="10" s="1"/>
  <c r="E332" i="10"/>
  <c r="D332" i="10"/>
  <c r="C332" i="10" s="1"/>
  <c r="W331" i="10"/>
  <c r="V331" i="10"/>
  <c r="E331" i="10"/>
  <c r="D331" i="10"/>
  <c r="C331" i="10"/>
  <c r="W330" i="10"/>
  <c r="V330" i="10"/>
  <c r="N330" i="10"/>
  <c r="M330" i="10"/>
  <c r="L330" i="10"/>
  <c r="E330" i="10"/>
  <c r="D330" i="10"/>
  <c r="C330" i="10"/>
  <c r="W329" i="10"/>
  <c r="V329" i="10"/>
  <c r="U329" i="10"/>
  <c r="E329" i="10"/>
  <c r="D329" i="10"/>
  <c r="C329" i="10"/>
  <c r="B329" i="10"/>
  <c r="W328" i="10"/>
  <c r="V328" i="10"/>
  <c r="U328" i="10" s="1"/>
  <c r="N328" i="10"/>
  <c r="M328" i="10"/>
  <c r="L328" i="10"/>
  <c r="E328" i="10"/>
  <c r="C328" i="10" s="1"/>
  <c r="D328" i="10"/>
  <c r="B328" i="10"/>
  <c r="W327" i="10"/>
  <c r="V327" i="10"/>
  <c r="U327" i="10"/>
  <c r="E327" i="10"/>
  <c r="C327" i="10" s="1"/>
  <c r="D327" i="10"/>
  <c r="B327" i="10"/>
  <c r="W326" i="10"/>
  <c r="V326" i="10"/>
  <c r="U326" i="10"/>
  <c r="N326" i="10"/>
  <c r="L326" i="10" s="1"/>
  <c r="M326" i="10"/>
  <c r="E326" i="10"/>
  <c r="D326" i="10"/>
  <c r="C326" i="10" s="1"/>
  <c r="AV321" i="10"/>
  <c r="AN321" i="10"/>
  <c r="X321" i="10"/>
  <c r="H321" i="10"/>
  <c r="AM320" i="10"/>
  <c r="AL320" i="10"/>
  <c r="AK320" i="10"/>
  <c r="AJ320" i="10"/>
  <c r="AI320" i="10"/>
  <c r="AH320" i="10"/>
  <c r="AG320" i="10"/>
  <c r="AF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D320" i="10" s="1"/>
  <c r="C320" i="10" s="1"/>
  <c r="E320" i="10"/>
  <c r="E319" i="10"/>
  <c r="D319" i="10"/>
  <c r="C319" i="10" s="1"/>
  <c r="E318" i="10"/>
  <c r="D318" i="10"/>
  <c r="C318" i="10"/>
  <c r="E317" i="10"/>
  <c r="D317" i="10"/>
  <c r="C317" i="10"/>
  <c r="E316" i="10"/>
  <c r="C316" i="10" s="1"/>
  <c r="D316" i="10"/>
  <c r="E315" i="10"/>
  <c r="D315" i="10"/>
  <c r="E314" i="10"/>
  <c r="D314" i="10"/>
  <c r="C314" i="10" s="1"/>
  <c r="AM313" i="10"/>
  <c r="AL313" i="10"/>
  <c r="AK313" i="10"/>
  <c r="AJ313" i="10"/>
  <c r="AI313" i="10"/>
  <c r="AH313" i="10"/>
  <c r="AG313" i="10"/>
  <c r="AF313" i="10"/>
  <c r="AF321" i="10" s="1"/>
  <c r="AE313" i="10"/>
  <c r="AD313" i="10"/>
  <c r="AC313" i="10"/>
  <c r="AB313" i="10"/>
  <c r="AA313" i="10"/>
  <c r="Z313" i="10"/>
  <c r="Y313" i="10"/>
  <c r="X313" i="10"/>
  <c r="W313" i="10"/>
  <c r="V313" i="10"/>
  <c r="U313" i="10"/>
  <c r="T313" i="10"/>
  <c r="S313" i="10"/>
  <c r="R313" i="10"/>
  <c r="Q313" i="10"/>
  <c r="P313" i="10"/>
  <c r="P321" i="10" s="1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E312" i="10"/>
  <c r="D312" i="10"/>
  <c r="C312" i="10"/>
  <c r="E311" i="10"/>
  <c r="D311" i="10"/>
  <c r="C311" i="10"/>
  <c r="E310" i="10"/>
  <c r="C310" i="10" s="1"/>
  <c r="D310" i="10"/>
  <c r="E309" i="10"/>
  <c r="D309" i="10"/>
  <c r="C309" i="10" s="1"/>
  <c r="E308" i="10"/>
  <c r="D308" i="10"/>
  <c r="C308" i="10" s="1"/>
  <c r="E307" i="10"/>
  <c r="D307" i="10"/>
  <c r="C307" i="10"/>
  <c r="E306" i="10"/>
  <c r="C306" i="10" s="1"/>
  <c r="D306" i="10"/>
  <c r="E305" i="10"/>
  <c r="D305" i="10"/>
  <c r="E304" i="10"/>
  <c r="D304" i="10"/>
  <c r="C304" i="10"/>
  <c r="E303" i="10"/>
  <c r="D303" i="10"/>
  <c r="C303" i="10"/>
  <c r="E302" i="10"/>
  <c r="C302" i="10" s="1"/>
  <c r="D302" i="10"/>
  <c r="AM301" i="10"/>
  <c r="AL301" i="10"/>
  <c r="AK301" i="10"/>
  <c r="AJ301" i="10"/>
  <c r="AI301" i="10"/>
  <c r="AH301" i="10"/>
  <c r="AG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E301" i="10" s="1"/>
  <c r="F301" i="10"/>
  <c r="D301" i="10" s="1"/>
  <c r="C301" i="10"/>
  <c r="E300" i="10"/>
  <c r="C300" i="10" s="1"/>
  <c r="D300" i="10"/>
  <c r="E299" i="10"/>
  <c r="D299" i="10"/>
  <c r="C299" i="10" s="1"/>
  <c r="E298" i="10"/>
  <c r="D298" i="10"/>
  <c r="C298" i="10"/>
  <c r="E297" i="10"/>
  <c r="D297" i="10"/>
  <c r="C297" i="10"/>
  <c r="E296" i="10"/>
  <c r="C296" i="10" s="1"/>
  <c r="D296" i="10"/>
  <c r="E295" i="10"/>
  <c r="D295" i="10"/>
  <c r="E294" i="10"/>
  <c r="D294" i="10"/>
  <c r="C294" i="10" s="1"/>
  <c r="E293" i="10"/>
  <c r="D293" i="10"/>
  <c r="C293" i="10"/>
  <c r="E292" i="10"/>
  <c r="C292" i="10" s="1"/>
  <c r="D292" i="10"/>
  <c r="E291" i="10"/>
  <c r="D291" i="10"/>
  <c r="C291" i="10" s="1"/>
  <c r="E290" i="10"/>
  <c r="D290" i="10"/>
  <c r="C290" i="10"/>
  <c r="AM289" i="10"/>
  <c r="AL289" i="10"/>
  <c r="AK289" i="10"/>
  <c r="AJ289" i="10"/>
  <c r="AI289" i="10"/>
  <c r="AH289" i="10"/>
  <c r="AG289" i="10"/>
  <c r="AF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 s="1"/>
  <c r="E288" i="10"/>
  <c r="D288" i="10"/>
  <c r="C288" i="10" s="1"/>
  <c r="E287" i="10"/>
  <c r="D287" i="10"/>
  <c r="C287" i="10"/>
  <c r="E286" i="10"/>
  <c r="C286" i="10" s="1"/>
  <c r="D286" i="10"/>
  <c r="E285" i="10"/>
  <c r="D285" i="10"/>
  <c r="C285" i="10" s="1"/>
  <c r="E284" i="10"/>
  <c r="D284" i="10"/>
  <c r="C284" i="10"/>
  <c r="E283" i="10"/>
  <c r="D283" i="10"/>
  <c r="C283" i="10"/>
  <c r="AM282" i="10"/>
  <c r="AL282" i="10"/>
  <c r="AK282" i="10"/>
  <c r="AJ282" i="10"/>
  <c r="AI282" i="10"/>
  <c r="AH282" i="10"/>
  <c r="AG282" i="10"/>
  <c r="AF282" i="10"/>
  <c r="AE282" i="10"/>
  <c r="AD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D282" i="10" s="1"/>
  <c r="G282" i="10"/>
  <c r="E282" i="10" s="1"/>
  <c r="F282" i="10"/>
  <c r="E281" i="10"/>
  <c r="D281" i="10"/>
  <c r="C281" i="10" s="1"/>
  <c r="E280" i="10"/>
  <c r="D280" i="10"/>
  <c r="C280" i="10"/>
  <c r="E279" i="10"/>
  <c r="D279" i="10"/>
  <c r="C279" i="10" s="1"/>
  <c r="E278" i="10"/>
  <c r="D278" i="10"/>
  <c r="E277" i="10"/>
  <c r="D277" i="10"/>
  <c r="C277" i="10"/>
  <c r="E276" i="10"/>
  <c r="D276" i="10"/>
  <c r="C276" i="10"/>
  <c r="AW275" i="10"/>
  <c r="AW321" i="10" s="1"/>
  <c r="AV275" i="10"/>
  <c r="AU275" i="10"/>
  <c r="AU321" i="10" s="1"/>
  <c r="AT275" i="10"/>
  <c r="AT321" i="10" s="1"/>
  <c r="AS275" i="10"/>
  <c r="AS321" i="10" s="1"/>
  <c r="AR275" i="10"/>
  <c r="AR321" i="10" s="1"/>
  <c r="AQ275" i="10"/>
  <c r="AQ321" i="10" s="1"/>
  <c r="AP275" i="10"/>
  <c r="AP321" i="10" s="1"/>
  <c r="AO275" i="10"/>
  <c r="AO321" i="10" s="1"/>
  <c r="AN275" i="10"/>
  <c r="AM275" i="10"/>
  <c r="AL275" i="10"/>
  <c r="AL321" i="10" s="1"/>
  <c r="AK275" i="10"/>
  <c r="AK321" i="10" s="1"/>
  <c r="AJ275" i="10"/>
  <c r="AJ321" i="10" s="1"/>
  <c r="AI275" i="10"/>
  <c r="AH275" i="10"/>
  <c r="AH321" i="10" s="1"/>
  <c r="AG275" i="10"/>
  <c r="AG321" i="10" s="1"/>
  <c r="AF275" i="10"/>
  <c r="AE275" i="10"/>
  <c r="AD275" i="10"/>
  <c r="AD321" i="10" s="1"/>
  <c r="AC275" i="10"/>
  <c r="AC321" i="10" s="1"/>
  <c r="AB275" i="10"/>
  <c r="AB321" i="10" s="1"/>
  <c r="AA275" i="10"/>
  <c r="Z275" i="10"/>
  <c r="Z321" i="10" s="1"/>
  <c r="Y275" i="10"/>
  <c r="Y321" i="10" s="1"/>
  <c r="X275" i="10"/>
  <c r="W275" i="10"/>
  <c r="V275" i="10"/>
  <c r="V321" i="10" s="1"/>
  <c r="U275" i="10"/>
  <c r="U321" i="10" s="1"/>
  <c r="T275" i="10"/>
  <c r="T321" i="10" s="1"/>
  <c r="S275" i="10"/>
  <c r="R275" i="10"/>
  <c r="R321" i="10" s="1"/>
  <c r="Q275" i="10"/>
  <c r="Q321" i="10" s="1"/>
  <c r="P275" i="10"/>
  <c r="O275" i="10"/>
  <c r="N275" i="10"/>
  <c r="N321" i="10" s="1"/>
  <c r="M275" i="10"/>
  <c r="M321" i="10" s="1"/>
  <c r="L275" i="10"/>
  <c r="L321" i="10" s="1"/>
  <c r="K275" i="10"/>
  <c r="J275" i="10"/>
  <c r="J321" i="10" s="1"/>
  <c r="I275" i="10"/>
  <c r="I321" i="10" s="1"/>
  <c r="H275" i="10"/>
  <c r="G275" i="10"/>
  <c r="F275" i="10"/>
  <c r="E275" i="10"/>
  <c r="E274" i="10"/>
  <c r="D274" i="10"/>
  <c r="C274" i="10" s="1"/>
  <c r="E273" i="10"/>
  <c r="D273" i="10"/>
  <c r="E268" i="10"/>
  <c r="D268" i="10"/>
  <c r="C268" i="10"/>
  <c r="E267" i="10"/>
  <c r="D267" i="10"/>
  <c r="C267" i="10"/>
  <c r="E266" i="10"/>
  <c r="C266" i="10" s="1"/>
  <c r="D266" i="10"/>
  <c r="E265" i="10"/>
  <c r="D265" i="10"/>
  <c r="E264" i="10"/>
  <c r="D264" i="10"/>
  <c r="C264" i="10"/>
  <c r="E263" i="10"/>
  <c r="D263" i="10"/>
  <c r="C263" i="10"/>
  <c r="E258" i="10"/>
  <c r="C258" i="10" s="1"/>
  <c r="D258" i="10"/>
  <c r="E257" i="10"/>
  <c r="D257" i="10"/>
  <c r="C257" i="10" s="1"/>
  <c r="E256" i="10"/>
  <c r="C256" i="10" s="1"/>
  <c r="D256" i="10"/>
  <c r="E255" i="10"/>
  <c r="D255" i="10"/>
  <c r="C255" i="10" s="1"/>
  <c r="E254" i="10"/>
  <c r="D254" i="10"/>
  <c r="C254" i="10"/>
  <c r="E253" i="10"/>
  <c r="D253" i="10"/>
  <c r="C253" i="10" s="1"/>
  <c r="E252" i="10"/>
  <c r="D252" i="10"/>
  <c r="C252" i="10" s="1"/>
  <c r="E251" i="10"/>
  <c r="D251" i="10"/>
  <c r="C251" i="10" s="1"/>
  <c r="E250" i="10"/>
  <c r="D250" i="10"/>
  <c r="C250" i="10"/>
  <c r="E249" i="10"/>
  <c r="D249" i="10"/>
  <c r="CN235" i="10"/>
  <c r="CM235" i="10"/>
  <c r="CL235" i="10"/>
  <c r="CK235" i="10"/>
  <c r="CD235" i="10"/>
  <c r="CC235" i="10"/>
  <c r="CB235" i="10"/>
  <c r="CA235" i="10"/>
  <c r="CN234" i="10"/>
  <c r="CM234" i="10"/>
  <c r="CL234" i="10"/>
  <c r="CK234" i="10"/>
  <c r="CD234" i="10"/>
  <c r="CC234" i="10"/>
  <c r="CB234" i="10"/>
  <c r="CA234" i="10"/>
  <c r="G234" i="10"/>
  <c r="CN233" i="10"/>
  <c r="CM233" i="10"/>
  <c r="CL233" i="10"/>
  <c r="CK233" i="10"/>
  <c r="CD233" i="10"/>
  <c r="CC233" i="10"/>
  <c r="CB233" i="10"/>
  <c r="CA233" i="10"/>
  <c r="G233" i="10" s="1"/>
  <c r="CN232" i="10"/>
  <c r="CM232" i="10"/>
  <c r="CL232" i="10"/>
  <c r="CK232" i="10"/>
  <c r="CD232" i="10"/>
  <c r="CC232" i="10"/>
  <c r="CB232" i="10"/>
  <c r="CA232" i="10"/>
  <c r="CN231" i="10"/>
  <c r="CM231" i="10"/>
  <c r="CL231" i="10"/>
  <c r="CK231" i="10"/>
  <c r="CD231" i="10"/>
  <c r="CC231" i="10"/>
  <c r="CB231" i="10"/>
  <c r="G231" i="10" s="1"/>
  <c r="CA231" i="10"/>
  <c r="CN230" i="10"/>
  <c r="CM230" i="10"/>
  <c r="CL230" i="10"/>
  <c r="CK230" i="10"/>
  <c r="CD230" i="10"/>
  <c r="CC230" i="10"/>
  <c r="G230" i="10" s="1"/>
  <c r="CB230" i="10"/>
  <c r="CA230" i="10"/>
  <c r="F229" i="10"/>
  <c r="E229" i="10"/>
  <c r="D229" i="10"/>
  <c r="C229" i="10"/>
  <c r="CN225" i="10"/>
  <c r="CM225" i="10"/>
  <c r="CL225" i="10"/>
  <c r="CK225" i="10"/>
  <c r="CD225" i="10"/>
  <c r="CC225" i="10"/>
  <c r="CB225" i="10"/>
  <c r="CA225" i="10"/>
  <c r="G225" i="10"/>
  <c r="CN224" i="10"/>
  <c r="CM224" i="10"/>
  <c r="CL224" i="10"/>
  <c r="CK224" i="10"/>
  <c r="CD224" i="10"/>
  <c r="CC224" i="10"/>
  <c r="CB224" i="10"/>
  <c r="CA224" i="10"/>
  <c r="G224" i="10" s="1"/>
  <c r="CN223" i="10"/>
  <c r="CM223" i="10"/>
  <c r="CL223" i="10"/>
  <c r="CK223" i="10"/>
  <c r="CD223" i="10"/>
  <c r="CC223" i="10"/>
  <c r="CB223" i="10"/>
  <c r="CA223" i="10"/>
  <c r="G223" i="10"/>
  <c r="CN222" i="10"/>
  <c r="CM222" i="10"/>
  <c r="CL222" i="10"/>
  <c r="CK222" i="10"/>
  <c r="CD222" i="10"/>
  <c r="CC222" i="10"/>
  <c r="CB222" i="10"/>
  <c r="CA222" i="10"/>
  <c r="G222" i="10" s="1"/>
  <c r="CN221" i="10"/>
  <c r="CM221" i="10"/>
  <c r="CL221" i="10"/>
  <c r="CK221" i="10"/>
  <c r="CD221" i="10"/>
  <c r="CC221" i="10"/>
  <c r="CB221" i="10"/>
  <c r="G221" i="10" s="1"/>
  <c r="CA221" i="10"/>
  <c r="CN220" i="10"/>
  <c r="CM220" i="10"/>
  <c r="CL220" i="10"/>
  <c r="CK220" i="10"/>
  <c r="CD220" i="10"/>
  <c r="CC220" i="10"/>
  <c r="CB220" i="10"/>
  <c r="CA220" i="10"/>
  <c r="CN219" i="10"/>
  <c r="CM219" i="10"/>
  <c r="CL219" i="10"/>
  <c r="CK219" i="10"/>
  <c r="CD219" i="10"/>
  <c r="CC219" i="10"/>
  <c r="CB219" i="10"/>
  <c r="CA219" i="10"/>
  <c r="G219" i="10"/>
  <c r="CN218" i="10"/>
  <c r="CM218" i="10"/>
  <c r="CL218" i="10"/>
  <c r="CK218" i="10"/>
  <c r="CD218" i="10"/>
  <c r="CC218" i="10"/>
  <c r="CB218" i="10"/>
  <c r="CA218" i="10"/>
  <c r="G218" i="10" s="1"/>
  <c r="CN217" i="10"/>
  <c r="CM217" i="10"/>
  <c r="CL217" i="10"/>
  <c r="CK217" i="10"/>
  <c r="CD217" i="10"/>
  <c r="CC217" i="10"/>
  <c r="CB217" i="10"/>
  <c r="CA217" i="10"/>
  <c r="F216" i="10"/>
  <c r="E216" i="10"/>
  <c r="D216" i="10"/>
  <c r="C216" i="10"/>
  <c r="CA212" i="10"/>
  <c r="E212" i="10"/>
  <c r="D212" i="10"/>
  <c r="C212" i="10"/>
  <c r="E211" i="10"/>
  <c r="D211" i="10"/>
  <c r="C211" i="10" s="1"/>
  <c r="CA210" i="10"/>
  <c r="E210" i="10"/>
  <c r="D210" i="10"/>
  <c r="C210" i="10"/>
  <c r="AI205" i="10"/>
  <c r="AH205" i="10"/>
  <c r="AG205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D205" i="10"/>
  <c r="C205" i="10" s="1"/>
  <c r="CL204" i="10"/>
  <c r="CB204" i="10"/>
  <c r="E204" i="10"/>
  <c r="CN204" i="10" s="1"/>
  <c r="D204" i="10"/>
  <c r="CC204" i="10" s="1"/>
  <c r="CL203" i="10"/>
  <c r="CC203" i="10"/>
  <c r="CB203" i="10"/>
  <c r="E203" i="10"/>
  <c r="E205" i="10" s="1"/>
  <c r="D203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C198" i="10" s="1"/>
  <c r="D198" i="10"/>
  <c r="E197" i="10"/>
  <c r="D197" i="10"/>
  <c r="C197" i="10" s="1"/>
  <c r="E196" i="10"/>
  <c r="D196" i="10"/>
  <c r="C196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89" i="10"/>
  <c r="D189" i="10"/>
  <c r="C189" i="10" s="1"/>
  <c r="E188" i="10"/>
  <c r="D188" i="10"/>
  <c r="C188" i="10"/>
  <c r="E187" i="10"/>
  <c r="E190" i="10" s="1"/>
  <c r="D187" i="10"/>
  <c r="C187" i="10"/>
  <c r="E182" i="10"/>
  <c r="D182" i="10"/>
  <c r="E181" i="10"/>
  <c r="D181" i="10"/>
  <c r="C181" i="10"/>
  <c r="E180" i="10"/>
  <c r="D180" i="10"/>
  <c r="C180" i="10"/>
  <c r="E179" i="10"/>
  <c r="C179" i="10" s="1"/>
  <c r="D179" i="10"/>
  <c r="E178" i="10"/>
  <c r="D178" i="10"/>
  <c r="E177" i="10"/>
  <c r="D177" i="10"/>
  <c r="C177" i="10"/>
  <c r="E172" i="10"/>
  <c r="D172" i="10"/>
  <c r="C172" i="10"/>
  <c r="E171" i="10"/>
  <c r="C171" i="10" s="1"/>
  <c r="D171" i="10"/>
  <c r="E170" i="10"/>
  <c r="D170" i="10"/>
  <c r="C170" i="10" s="1"/>
  <c r="E169" i="10"/>
  <c r="C169" i="10" s="1"/>
  <c r="D169" i="10"/>
  <c r="E168" i="10"/>
  <c r="D168" i="10"/>
  <c r="C168" i="10" s="1"/>
  <c r="E167" i="10"/>
  <c r="D167" i="10"/>
  <c r="C167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1" i="10"/>
  <c r="D161" i="10"/>
  <c r="C161" i="10"/>
  <c r="E160" i="10"/>
  <c r="D160" i="10"/>
  <c r="E159" i="10"/>
  <c r="D159" i="10"/>
  <c r="C159" i="10"/>
  <c r="E158" i="10"/>
  <c r="D158" i="10"/>
  <c r="C158" i="10"/>
  <c r="E157" i="10"/>
  <c r="C157" i="10" s="1"/>
  <c r="D157" i="10"/>
  <c r="E156" i="10"/>
  <c r="D156" i="10"/>
  <c r="E155" i="10"/>
  <c r="D155" i="10"/>
  <c r="C155" i="10"/>
  <c r="E154" i="10"/>
  <c r="D154" i="10"/>
  <c r="C154" i="10"/>
  <c r="E153" i="10"/>
  <c r="C153" i="10" s="1"/>
  <c r="D153" i="10"/>
  <c r="E152" i="10"/>
  <c r="D152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0" i="10"/>
  <c r="D150" i="10"/>
  <c r="E149" i="10"/>
  <c r="D149" i="10"/>
  <c r="C149" i="10"/>
  <c r="E148" i="10"/>
  <c r="D148" i="10"/>
  <c r="C148" i="10"/>
  <c r="E147" i="10"/>
  <c r="C147" i="10" s="1"/>
  <c r="D147" i="10"/>
  <c r="E146" i="10"/>
  <c r="D146" i="10"/>
  <c r="C146" i="10" s="1"/>
  <c r="E145" i="10"/>
  <c r="D145" i="10"/>
  <c r="C145" i="10"/>
  <c r="E144" i="10"/>
  <c r="D144" i="10"/>
  <c r="C144" i="10"/>
  <c r="E143" i="10"/>
  <c r="C143" i="10" s="1"/>
  <c r="D143" i="10"/>
  <c r="E142" i="10"/>
  <c r="D142" i="10"/>
  <c r="C142" i="10" s="1"/>
  <c r="E141" i="10"/>
  <c r="C141" i="10" s="1"/>
  <c r="D141" i="10"/>
  <c r="E140" i="10"/>
  <c r="D140" i="10"/>
  <c r="C140" i="10" s="1"/>
  <c r="E139" i="10"/>
  <c r="D139" i="10"/>
  <c r="C139" i="10"/>
  <c r="E138" i="10"/>
  <c r="D138" i="10"/>
  <c r="C138" i="10" s="1"/>
  <c r="E137" i="10"/>
  <c r="D137" i="10"/>
  <c r="C137" i="10" s="1"/>
  <c r="E136" i="10"/>
  <c r="D136" i="10"/>
  <c r="C136" i="10"/>
  <c r="E135" i="10"/>
  <c r="D135" i="10"/>
  <c r="C135" i="10"/>
  <c r="E134" i="10"/>
  <c r="D134" i="10"/>
  <c r="E133" i="10"/>
  <c r="D133" i="10"/>
  <c r="C133" i="10"/>
  <c r="E132" i="10"/>
  <c r="D132" i="10"/>
  <c r="C132" i="10"/>
  <c r="E131" i="10"/>
  <c r="C131" i="10" s="1"/>
  <c r="D131" i="10"/>
  <c r="E130" i="10"/>
  <c r="D130" i="10"/>
  <c r="E129" i="10"/>
  <c r="D129" i="10"/>
  <c r="C129" i="10"/>
  <c r="E128" i="10"/>
  <c r="C128" i="10" s="1"/>
  <c r="D128" i="10"/>
  <c r="E127" i="10"/>
  <c r="D127" i="10"/>
  <c r="E126" i="10"/>
  <c r="D126" i="10"/>
  <c r="C126" i="10"/>
  <c r="E125" i="10"/>
  <c r="D125" i="10"/>
  <c r="C125" i="10"/>
  <c r="E124" i="10"/>
  <c r="C124" i="10" s="1"/>
  <c r="D124" i="10"/>
  <c r="E123" i="10"/>
  <c r="D123" i="10"/>
  <c r="C123" i="10" s="1"/>
  <c r="E122" i="10"/>
  <c r="E151" i="10" s="1"/>
  <c r="D122" i="10"/>
  <c r="C122" i="10" s="1"/>
  <c r="E121" i="10"/>
  <c r="D121" i="10"/>
  <c r="C121" i="10"/>
  <c r="E116" i="10"/>
  <c r="C116" i="10" s="1"/>
  <c r="D116" i="10"/>
  <c r="E115" i="10"/>
  <c r="D115" i="10"/>
  <c r="E114" i="10"/>
  <c r="D114" i="10"/>
  <c r="C114" i="10"/>
  <c r="E113" i="10"/>
  <c r="D113" i="10"/>
  <c r="C113" i="10"/>
  <c r="E112" i="10"/>
  <c r="C112" i="10" s="1"/>
  <c r="D112" i="10"/>
  <c r="E111" i="10"/>
  <c r="D111" i="10"/>
  <c r="C111" i="10" s="1"/>
  <c r="E110" i="10"/>
  <c r="D110" i="10"/>
  <c r="C110" i="10" s="1"/>
  <c r="E109" i="10"/>
  <c r="D109" i="10"/>
  <c r="C109" i="10"/>
  <c r="E108" i="10"/>
  <c r="C108" i="10" s="1"/>
  <c r="D108" i="10"/>
  <c r="E102" i="10"/>
  <c r="D102" i="10"/>
  <c r="C102" i="10" s="1"/>
  <c r="E101" i="10"/>
  <c r="D101" i="10"/>
  <c r="C101" i="10"/>
  <c r="E100" i="10"/>
  <c r="D100" i="10"/>
  <c r="C100" i="10"/>
  <c r="E99" i="10"/>
  <c r="C99" i="10" s="1"/>
  <c r="D99" i="10"/>
  <c r="E98" i="10"/>
  <c r="D98" i="10"/>
  <c r="C98" i="10" s="1"/>
  <c r="I97" i="10"/>
  <c r="H97" i="10"/>
  <c r="G97" i="10"/>
  <c r="F97" i="10"/>
  <c r="C97" i="10"/>
  <c r="CM87" i="10"/>
  <c r="CL87" i="10"/>
  <c r="CB87" i="10" s="1"/>
  <c r="CK87" i="10"/>
  <c r="CA87" i="10" s="1"/>
  <c r="CC87" i="10"/>
  <c r="CM86" i="10"/>
  <c r="CC86" i="10" s="1"/>
  <c r="CL86" i="10"/>
  <c r="CK86" i="10"/>
  <c r="CA86" i="10" s="1"/>
  <c r="CB86" i="10"/>
  <c r="B79" i="10"/>
  <c r="CL74" i="10"/>
  <c r="D74" i="10"/>
  <c r="C74" i="10"/>
  <c r="B74" i="10"/>
  <c r="D73" i="10"/>
  <c r="C73" i="10"/>
  <c r="B73" i="10"/>
  <c r="CL72" i="10"/>
  <c r="D72" i="10"/>
  <c r="C72" i="10"/>
  <c r="B72" i="10"/>
  <c r="CL67" i="10"/>
  <c r="CB67" i="10"/>
  <c r="CA67" i="10"/>
  <c r="M67" i="10" s="1"/>
  <c r="C67" i="10"/>
  <c r="CK67" i="10" s="1"/>
  <c r="CK66" i="10"/>
  <c r="CB66" i="10"/>
  <c r="C66" i="10"/>
  <c r="CL65" i="10"/>
  <c r="CB65" i="10"/>
  <c r="CA65" i="10"/>
  <c r="M65" i="10" s="1"/>
  <c r="C65" i="10"/>
  <c r="CK65" i="10" s="1"/>
  <c r="CK64" i="10"/>
  <c r="CB64" i="10"/>
  <c r="C64" i="10"/>
  <c r="CL63" i="10"/>
  <c r="CB63" i="10"/>
  <c r="CA63" i="10"/>
  <c r="M63" i="10" s="1"/>
  <c r="C63" i="10"/>
  <c r="CK63" i="10" s="1"/>
  <c r="CK62" i="10"/>
  <c r="CB62" i="10"/>
  <c r="C62" i="10"/>
  <c r="CL61" i="10"/>
  <c r="CB61" i="10"/>
  <c r="CA61" i="10"/>
  <c r="M61" i="10" s="1"/>
  <c r="C61" i="10"/>
  <c r="CK61" i="10" s="1"/>
  <c r="CK57" i="10"/>
  <c r="CB57" i="10"/>
  <c r="D57" i="10"/>
  <c r="C57" i="10"/>
  <c r="B57" i="10" s="1"/>
  <c r="CK56" i="10"/>
  <c r="CB56" i="10"/>
  <c r="D56" i="10"/>
  <c r="C56" i="10"/>
  <c r="B56" i="10" s="1"/>
  <c r="CK55" i="10"/>
  <c r="CB55" i="10"/>
  <c r="D55" i="10"/>
  <c r="C55" i="10"/>
  <c r="B55" i="10" s="1"/>
  <c r="J54" i="10"/>
  <c r="I54" i="10"/>
  <c r="H54" i="10"/>
  <c r="G54" i="10"/>
  <c r="F54" i="10"/>
  <c r="E54" i="10"/>
  <c r="C54" i="10" s="1"/>
  <c r="B54" i="10" s="1"/>
  <c r="D54" i="10"/>
  <c r="CL49" i="10"/>
  <c r="CK49" i="10"/>
  <c r="D49" i="10"/>
  <c r="B49" i="10" s="1"/>
  <c r="C49" i="10"/>
  <c r="CL48" i="10"/>
  <c r="CK48" i="10"/>
  <c r="D48" i="10"/>
  <c r="B48" i="10" s="1"/>
  <c r="C48" i="10"/>
  <c r="CL47" i="10"/>
  <c r="D47" i="10"/>
  <c r="B47" i="10" s="1"/>
  <c r="C47" i="10"/>
  <c r="D46" i="10"/>
  <c r="B46" i="10" s="1"/>
  <c r="C46" i="10"/>
  <c r="CL41" i="10"/>
  <c r="CK41" i="10"/>
  <c r="E41" i="10"/>
  <c r="C41" i="10" s="1"/>
  <c r="D41" i="10"/>
  <c r="CL40" i="10"/>
  <c r="CK40" i="10"/>
  <c r="E40" i="10"/>
  <c r="C40" i="10" s="1"/>
  <c r="D40" i="10"/>
  <c r="E39" i="10"/>
  <c r="C39" i="10" s="1"/>
  <c r="CL39" i="10" s="1"/>
  <c r="D39" i="10"/>
  <c r="E38" i="10"/>
  <c r="C38" i="10" s="1"/>
  <c r="D38" i="10"/>
  <c r="CL37" i="10"/>
  <c r="CK37" i="10"/>
  <c r="E37" i="10"/>
  <c r="C37" i="10" s="1"/>
  <c r="D37" i="10"/>
  <c r="CL36" i="10"/>
  <c r="CK36" i="10"/>
  <c r="E36" i="10"/>
  <c r="C36" i="10" s="1"/>
  <c r="D36" i="10"/>
  <c r="E35" i="10"/>
  <c r="C35" i="10" s="1"/>
  <c r="D35" i="10"/>
  <c r="E34" i="10"/>
  <c r="C34" i="10" s="1"/>
  <c r="D34" i="10"/>
  <c r="CL33" i="10"/>
  <c r="CK33" i="10"/>
  <c r="E33" i="10"/>
  <c r="C33" i="10" s="1"/>
  <c r="D33" i="10"/>
  <c r="CL32" i="10"/>
  <c r="CK32" i="10"/>
  <c r="E32" i="10"/>
  <c r="C32" i="10" s="1"/>
  <c r="D32" i="10"/>
  <c r="CL31" i="10"/>
  <c r="E31" i="10"/>
  <c r="C31" i="10" s="1"/>
  <c r="D31" i="10"/>
  <c r="E30" i="10"/>
  <c r="C30" i="10" s="1"/>
  <c r="D30" i="10"/>
  <c r="CL29" i="10"/>
  <c r="CK29" i="10"/>
  <c r="E29" i="10"/>
  <c r="C29" i="10" s="1"/>
  <c r="D29" i="10"/>
  <c r="CL28" i="10"/>
  <c r="CK28" i="10"/>
  <c r="E28" i="10"/>
  <c r="C28" i="10" s="1"/>
  <c r="D28" i="10"/>
  <c r="CL27" i="10"/>
  <c r="E27" i="10"/>
  <c r="C27" i="10" s="1"/>
  <c r="D27" i="10"/>
  <c r="E26" i="10"/>
  <c r="C26" i="10" s="1"/>
  <c r="D26" i="10"/>
  <c r="CL25" i="10"/>
  <c r="CK25" i="10"/>
  <c r="E25" i="10"/>
  <c r="C25" i="10" s="1"/>
  <c r="D25" i="10"/>
  <c r="CL24" i="10"/>
  <c r="CK24" i="10"/>
  <c r="E24" i="10"/>
  <c r="C24" i="10" s="1"/>
  <c r="D24" i="10"/>
  <c r="E23" i="10"/>
  <c r="C23" i="10" s="1"/>
  <c r="CL23" i="10" s="1"/>
  <c r="D23" i="10"/>
  <c r="E22" i="10"/>
  <c r="C22" i="10" s="1"/>
  <c r="D22" i="10"/>
  <c r="CL21" i="10"/>
  <c r="CK21" i="10"/>
  <c r="E21" i="10"/>
  <c r="C21" i="10" s="1"/>
  <c r="D21" i="10"/>
  <c r="E20" i="10"/>
  <c r="C20" i="10" s="1"/>
  <c r="D20" i="10"/>
  <c r="E15" i="10"/>
  <c r="D15" i="10"/>
  <c r="C15" i="10" s="1"/>
  <c r="E14" i="10"/>
  <c r="D14" i="10"/>
  <c r="E13" i="10"/>
  <c r="D13" i="10"/>
  <c r="C13" i="10" s="1"/>
  <c r="A5" i="10"/>
  <c r="A4" i="10"/>
  <c r="A3" i="10"/>
  <c r="A2" i="10"/>
  <c r="AF332" i="12" l="1"/>
  <c r="CE203" i="11"/>
  <c r="CP203" i="11"/>
  <c r="CF203" i="11"/>
  <c r="AJ203" i="11" s="1"/>
  <c r="CO203" i="11"/>
  <c r="AF326" i="11"/>
  <c r="AF332" i="11"/>
  <c r="AF328" i="11"/>
  <c r="K73" i="11"/>
  <c r="K56" i="11"/>
  <c r="B346" i="11"/>
  <c r="M66" i="11"/>
  <c r="CE204" i="11"/>
  <c r="AJ204" i="11" s="1"/>
  <c r="CP204" i="11"/>
  <c r="CF204" i="11"/>
  <c r="CO204" i="11"/>
  <c r="AF329" i="11"/>
  <c r="C151" i="11"/>
  <c r="A346" i="11" s="1"/>
  <c r="M64" i="11"/>
  <c r="T21" i="11"/>
  <c r="CB20" i="10"/>
  <c r="CA20" i="10"/>
  <c r="T20" i="10" s="1"/>
  <c r="CL20" i="10"/>
  <c r="CK20" i="10"/>
  <c r="CL211" i="10"/>
  <c r="CB211" i="10"/>
  <c r="CA211" i="10"/>
  <c r="CK211" i="10"/>
  <c r="CL328" i="10"/>
  <c r="CK328" i="10"/>
  <c r="CB328" i="10"/>
  <c r="CA328" i="10"/>
  <c r="CL329" i="10"/>
  <c r="CK329" i="10"/>
  <c r="CA329" i="10"/>
  <c r="AF329" i="10" s="1"/>
  <c r="CB329" i="10"/>
  <c r="CB22" i="10"/>
  <c r="CA22" i="10"/>
  <c r="CL22" i="10"/>
  <c r="CK22" i="10"/>
  <c r="CB35" i="10"/>
  <c r="CA35" i="10"/>
  <c r="CK35" i="10"/>
  <c r="CB38" i="10"/>
  <c r="CA38" i="10"/>
  <c r="T38" i="10" s="1"/>
  <c r="CL38" i="10"/>
  <c r="CK38" i="10"/>
  <c r="F86" i="10"/>
  <c r="F87" i="10"/>
  <c r="D97" i="10"/>
  <c r="CA274" i="10"/>
  <c r="CL274" i="10"/>
  <c r="CB274" i="10"/>
  <c r="C14" i="10"/>
  <c r="CB31" i="10"/>
  <c r="CA31" i="10"/>
  <c r="T31" i="10" s="1"/>
  <c r="CK31" i="10"/>
  <c r="CB34" i="10"/>
  <c r="CA34" i="10"/>
  <c r="CL34" i="10"/>
  <c r="CK34" i="10"/>
  <c r="CL35" i="10"/>
  <c r="CK73" i="10"/>
  <c r="CB73" i="10"/>
  <c r="CL73" i="10"/>
  <c r="CA73" i="10"/>
  <c r="C127" i="10"/>
  <c r="C152" i="10"/>
  <c r="C162" i="10" s="1"/>
  <c r="D162" i="10"/>
  <c r="G217" i="10"/>
  <c r="G232" i="10"/>
  <c r="CK327" i="10"/>
  <c r="CB327" i="10"/>
  <c r="CA327" i="10"/>
  <c r="CL327" i="10"/>
  <c r="CB23" i="10"/>
  <c r="CA23" i="10"/>
  <c r="T23" i="10" s="1"/>
  <c r="CK23" i="10"/>
  <c r="CB26" i="10"/>
  <c r="CA26" i="10"/>
  <c r="T26" i="10" s="1"/>
  <c r="CL26" i="10"/>
  <c r="CK26" i="10"/>
  <c r="CB39" i="10"/>
  <c r="CA39" i="10"/>
  <c r="T39" i="10" s="1"/>
  <c r="CK39" i="10"/>
  <c r="CB46" i="10"/>
  <c r="CA46" i="10"/>
  <c r="CL46" i="10"/>
  <c r="CK46" i="10"/>
  <c r="CB27" i="10"/>
  <c r="CA27" i="10"/>
  <c r="CK27" i="10"/>
  <c r="CB30" i="10"/>
  <c r="CA30" i="10"/>
  <c r="CL30" i="10"/>
  <c r="CK30" i="10"/>
  <c r="CB47" i="10"/>
  <c r="CA47" i="10"/>
  <c r="CK47" i="10"/>
  <c r="C115" i="10"/>
  <c r="CM204" i="10"/>
  <c r="CA204" i="10"/>
  <c r="C204" i="10"/>
  <c r="CK204" i="10"/>
  <c r="CK274" i="10"/>
  <c r="C278" i="10"/>
  <c r="C305" i="10"/>
  <c r="CB24" i="10"/>
  <c r="CA24" i="10"/>
  <c r="CB28" i="10"/>
  <c r="CA28" i="10"/>
  <c r="T28" i="10" s="1"/>
  <c r="CB32" i="10"/>
  <c r="CA32" i="10"/>
  <c r="CB36" i="10"/>
  <c r="CA36" i="10"/>
  <c r="T36" i="10" s="1"/>
  <c r="CB40" i="10"/>
  <c r="CA40" i="10"/>
  <c r="CB48" i="10"/>
  <c r="CA48" i="10"/>
  <c r="S48" i="10" s="1"/>
  <c r="CA55" i="10"/>
  <c r="K55" i="10" s="1"/>
  <c r="CL55" i="10"/>
  <c r="CA56" i="10"/>
  <c r="K56" i="10" s="1"/>
  <c r="CL56" i="10"/>
  <c r="CA57" i="10"/>
  <c r="K57" i="10" s="1"/>
  <c r="CL57" i="10"/>
  <c r="CM203" i="10"/>
  <c r="CA203" i="10"/>
  <c r="C203" i="10"/>
  <c r="CK203" i="10"/>
  <c r="F321" i="10"/>
  <c r="D321" i="10" s="1"/>
  <c r="D275" i="10"/>
  <c r="C275" i="10" s="1"/>
  <c r="CB21" i="10"/>
  <c r="CA21" i="10"/>
  <c r="T21" i="10" s="1"/>
  <c r="CB25" i="10"/>
  <c r="CA25" i="10"/>
  <c r="CB29" i="10"/>
  <c r="CA29" i="10"/>
  <c r="T29" i="10" s="1"/>
  <c r="CB33" i="10"/>
  <c r="CA33" i="10"/>
  <c r="CB37" i="10"/>
  <c r="CA37" i="10"/>
  <c r="T37" i="10" s="1"/>
  <c r="CB41" i="10"/>
  <c r="CA41" i="10"/>
  <c r="CB49" i="10"/>
  <c r="CA49" i="10"/>
  <c r="S49" i="10" s="1"/>
  <c r="CA62" i="10"/>
  <c r="M62" i="10" s="1"/>
  <c r="CL62" i="10"/>
  <c r="CA64" i="10"/>
  <c r="M64" i="10" s="1"/>
  <c r="CL64" i="10"/>
  <c r="CA66" i="10"/>
  <c r="M66" i="10" s="1"/>
  <c r="CL66" i="10"/>
  <c r="CK72" i="10"/>
  <c r="CB72" i="10"/>
  <c r="CA72" i="10"/>
  <c r="K72" i="10" s="1"/>
  <c r="CK74" i="10"/>
  <c r="CB74" i="10"/>
  <c r="CA74" i="10"/>
  <c r="K74" i="10" s="1"/>
  <c r="E97" i="10"/>
  <c r="C130" i="10"/>
  <c r="C156" i="10"/>
  <c r="C178" i="10"/>
  <c r="C190" i="10"/>
  <c r="D190" i="10"/>
  <c r="CL210" i="10"/>
  <c r="CK210" i="10"/>
  <c r="CB210" i="10"/>
  <c r="U210" i="10" s="1"/>
  <c r="CL212" i="10"/>
  <c r="CK212" i="10"/>
  <c r="CB212" i="10"/>
  <c r="U212" i="10" s="1"/>
  <c r="G235" i="10"/>
  <c r="C265" i="10"/>
  <c r="C282" i="10"/>
  <c r="C313" i="10"/>
  <c r="U330" i="10"/>
  <c r="B330" i="10" s="1"/>
  <c r="B332" i="10"/>
  <c r="B333" i="10"/>
  <c r="D151" i="10"/>
  <c r="E162" i="10"/>
  <c r="CD203" i="10"/>
  <c r="CN203" i="10"/>
  <c r="CD204" i="10"/>
  <c r="G220" i="10"/>
  <c r="G321" i="10"/>
  <c r="K321" i="10"/>
  <c r="O321" i="10"/>
  <c r="S321" i="10"/>
  <c r="W321" i="10"/>
  <c r="AA321" i="10"/>
  <c r="AE321" i="10"/>
  <c r="AI321" i="10"/>
  <c r="AM321" i="10"/>
  <c r="B326" i="10"/>
  <c r="C134" i="10"/>
  <c r="C150" i="10"/>
  <c r="C151" i="10" s="1"/>
  <c r="C160" i="10"/>
  <c r="C182" i="10"/>
  <c r="C249" i="10"/>
  <c r="C273" i="10"/>
  <c r="C295" i="10"/>
  <c r="C315" i="10"/>
  <c r="U331" i="10"/>
  <c r="B331" i="10" s="1"/>
  <c r="W333" i="9"/>
  <c r="V333" i="9"/>
  <c r="U333" i="9" s="1"/>
  <c r="E333" i="9"/>
  <c r="D333" i="9"/>
  <c r="C333" i="9"/>
  <c r="W332" i="9"/>
  <c r="V332" i="9"/>
  <c r="U332" i="9" s="1"/>
  <c r="N332" i="9"/>
  <c r="M332" i="9"/>
  <c r="L332" i="9"/>
  <c r="E332" i="9"/>
  <c r="D332" i="9"/>
  <c r="C332" i="9" s="1"/>
  <c r="B332" i="9"/>
  <c r="W331" i="9"/>
  <c r="V331" i="9"/>
  <c r="U331" i="9"/>
  <c r="B331" i="9" s="1"/>
  <c r="E331" i="9"/>
  <c r="D331" i="9"/>
  <c r="C331" i="9" s="1"/>
  <c r="W330" i="9"/>
  <c r="V330" i="9"/>
  <c r="U330" i="9"/>
  <c r="N330" i="9"/>
  <c r="M330" i="9"/>
  <c r="L330" i="9" s="1"/>
  <c r="E330" i="9"/>
  <c r="C330" i="9" s="1"/>
  <c r="D330" i="9"/>
  <c r="CL329" i="9"/>
  <c r="W329" i="9"/>
  <c r="V329" i="9"/>
  <c r="U329" i="9" s="1"/>
  <c r="E329" i="9"/>
  <c r="C329" i="9" s="1"/>
  <c r="B329" i="9" s="1"/>
  <c r="D329" i="9"/>
  <c r="W328" i="9"/>
  <c r="V328" i="9"/>
  <c r="U328" i="9" s="1"/>
  <c r="N328" i="9"/>
  <c r="L328" i="9" s="1"/>
  <c r="M328" i="9"/>
  <c r="E328" i="9"/>
  <c r="D328" i="9"/>
  <c r="C328" i="9" s="1"/>
  <c r="W327" i="9"/>
  <c r="U327" i="9" s="1"/>
  <c r="V327" i="9"/>
  <c r="E327" i="9"/>
  <c r="D327" i="9"/>
  <c r="C327" i="9" s="1"/>
  <c r="B327" i="9" s="1"/>
  <c r="W326" i="9"/>
  <c r="U326" i="9" s="1"/>
  <c r="V326" i="9"/>
  <c r="N326" i="9"/>
  <c r="M326" i="9"/>
  <c r="L326" i="9" s="1"/>
  <c r="E326" i="9"/>
  <c r="D326" i="9"/>
  <c r="C326" i="9"/>
  <c r="AQ321" i="9"/>
  <c r="AA321" i="9"/>
  <c r="K321" i="9"/>
  <c r="AM320" i="9"/>
  <c r="AL320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 s="1"/>
  <c r="E319" i="9"/>
  <c r="D319" i="9"/>
  <c r="C319" i="9"/>
  <c r="E318" i="9"/>
  <c r="D318" i="9"/>
  <c r="C318" i="9" s="1"/>
  <c r="E317" i="9"/>
  <c r="C317" i="9" s="1"/>
  <c r="D317" i="9"/>
  <c r="E316" i="9"/>
  <c r="D316" i="9"/>
  <c r="C316" i="9" s="1"/>
  <c r="E315" i="9"/>
  <c r="D315" i="9"/>
  <c r="C315" i="9"/>
  <c r="E314" i="9"/>
  <c r="D314" i="9"/>
  <c r="C314" i="9" s="1"/>
  <c r="AM313" i="9"/>
  <c r="AL313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E313" i="9" s="1"/>
  <c r="F313" i="9"/>
  <c r="D313" i="9"/>
  <c r="C313" i="9"/>
  <c r="E312" i="9"/>
  <c r="D312" i="9"/>
  <c r="C312" i="9" s="1"/>
  <c r="E311" i="9"/>
  <c r="C311" i="9" s="1"/>
  <c r="D311" i="9"/>
  <c r="E310" i="9"/>
  <c r="D310" i="9"/>
  <c r="C310" i="9" s="1"/>
  <c r="E309" i="9"/>
  <c r="D309" i="9"/>
  <c r="C309" i="9"/>
  <c r="E308" i="9"/>
  <c r="D308" i="9"/>
  <c r="C308" i="9" s="1"/>
  <c r="E307" i="9"/>
  <c r="C307" i="9" s="1"/>
  <c r="D307" i="9"/>
  <c r="E306" i="9"/>
  <c r="D306" i="9"/>
  <c r="C306" i="9" s="1"/>
  <c r="E305" i="9"/>
  <c r="D305" i="9"/>
  <c r="C305" i="9"/>
  <c r="E304" i="9"/>
  <c r="D304" i="9"/>
  <c r="C304" i="9" s="1"/>
  <c r="E303" i="9"/>
  <c r="C303" i="9" s="1"/>
  <c r="D303" i="9"/>
  <c r="E302" i="9"/>
  <c r="D302" i="9"/>
  <c r="C302" i="9" s="1"/>
  <c r="AM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D301" i="9" s="1"/>
  <c r="E301" i="9"/>
  <c r="E300" i="9"/>
  <c r="D300" i="9"/>
  <c r="C300" i="9" s="1"/>
  <c r="E299" i="9"/>
  <c r="D299" i="9"/>
  <c r="C299" i="9"/>
  <c r="E298" i="9"/>
  <c r="D298" i="9"/>
  <c r="C298" i="9" s="1"/>
  <c r="E297" i="9"/>
  <c r="C297" i="9" s="1"/>
  <c r="D297" i="9"/>
  <c r="E296" i="9"/>
  <c r="D296" i="9"/>
  <c r="C296" i="9" s="1"/>
  <c r="E295" i="9"/>
  <c r="D295" i="9"/>
  <c r="C295" i="9"/>
  <c r="E294" i="9"/>
  <c r="D294" i="9"/>
  <c r="C294" i="9" s="1"/>
  <c r="E293" i="9"/>
  <c r="C293" i="9" s="1"/>
  <c r="D293" i="9"/>
  <c r="E292" i="9"/>
  <c r="D292" i="9"/>
  <c r="C292" i="9" s="1"/>
  <c r="E291" i="9"/>
  <c r="D291" i="9"/>
  <c r="C291" i="9"/>
  <c r="E290" i="9"/>
  <c r="D290" i="9"/>
  <c r="C290" i="9" s="1"/>
  <c r="AM289" i="9"/>
  <c r="AL289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E289" i="9" s="1"/>
  <c r="F289" i="9"/>
  <c r="D289" i="9"/>
  <c r="C289" i="9"/>
  <c r="E288" i="9"/>
  <c r="D288" i="9"/>
  <c r="C288" i="9" s="1"/>
  <c r="E287" i="9"/>
  <c r="C287" i="9" s="1"/>
  <c r="D287" i="9"/>
  <c r="E286" i="9"/>
  <c r="D286" i="9"/>
  <c r="C286" i="9" s="1"/>
  <c r="E285" i="9"/>
  <c r="D285" i="9"/>
  <c r="C285" i="9"/>
  <c r="E284" i="9"/>
  <c r="D284" i="9"/>
  <c r="C284" i="9" s="1"/>
  <c r="E283" i="9"/>
  <c r="C283" i="9" s="1"/>
  <c r="D283" i="9"/>
  <c r="AM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E282" i="9" s="1"/>
  <c r="F282" i="9"/>
  <c r="D282" i="9" s="1"/>
  <c r="C282" i="9" s="1"/>
  <c r="E281" i="9"/>
  <c r="C281" i="9" s="1"/>
  <c r="D281" i="9"/>
  <c r="E280" i="9"/>
  <c r="D280" i="9"/>
  <c r="C280" i="9" s="1"/>
  <c r="E279" i="9"/>
  <c r="D279" i="9"/>
  <c r="C279" i="9"/>
  <c r="E278" i="9"/>
  <c r="D278" i="9"/>
  <c r="C278" i="9" s="1"/>
  <c r="E277" i="9"/>
  <c r="C277" i="9" s="1"/>
  <c r="D277" i="9"/>
  <c r="E276" i="9"/>
  <c r="D276" i="9"/>
  <c r="C276" i="9" s="1"/>
  <c r="AW275" i="9"/>
  <c r="AW321" i="9" s="1"/>
  <c r="AV275" i="9"/>
  <c r="AV321" i="9" s="1"/>
  <c r="AU275" i="9"/>
  <c r="AU321" i="9" s="1"/>
  <c r="AT275" i="9"/>
  <c r="AT321" i="9" s="1"/>
  <c r="AS275" i="9"/>
  <c r="AS321" i="9" s="1"/>
  <c r="AR275" i="9"/>
  <c r="AR321" i="9" s="1"/>
  <c r="AQ275" i="9"/>
  <c r="AP275" i="9"/>
  <c r="AP321" i="9" s="1"/>
  <c r="AO275" i="9"/>
  <c r="AO321" i="9" s="1"/>
  <c r="AN275" i="9"/>
  <c r="AN321" i="9" s="1"/>
  <c r="AM275" i="9"/>
  <c r="AM321" i="9" s="1"/>
  <c r="AL275" i="9"/>
  <c r="AL321" i="9" s="1"/>
  <c r="AK275" i="9"/>
  <c r="AK321" i="9" s="1"/>
  <c r="AJ275" i="9"/>
  <c r="AJ321" i="9" s="1"/>
  <c r="AI275" i="9"/>
  <c r="AI321" i="9" s="1"/>
  <c r="AH275" i="9"/>
  <c r="AH321" i="9" s="1"/>
  <c r="AG275" i="9"/>
  <c r="AG321" i="9" s="1"/>
  <c r="AF275" i="9"/>
  <c r="AF321" i="9" s="1"/>
  <c r="AE275" i="9"/>
  <c r="AE321" i="9" s="1"/>
  <c r="AD275" i="9"/>
  <c r="AD321" i="9" s="1"/>
  <c r="AC275" i="9"/>
  <c r="AC321" i="9" s="1"/>
  <c r="AB275" i="9"/>
  <c r="AB321" i="9" s="1"/>
  <c r="AA275" i="9"/>
  <c r="Z275" i="9"/>
  <c r="Z321" i="9" s="1"/>
  <c r="Y275" i="9"/>
  <c r="Y321" i="9" s="1"/>
  <c r="X275" i="9"/>
  <c r="X321" i="9" s="1"/>
  <c r="W275" i="9"/>
  <c r="W321" i="9" s="1"/>
  <c r="V275" i="9"/>
  <c r="V321" i="9" s="1"/>
  <c r="U275" i="9"/>
  <c r="U321" i="9" s="1"/>
  <c r="T275" i="9"/>
  <c r="T321" i="9" s="1"/>
  <c r="S275" i="9"/>
  <c r="S321" i="9" s="1"/>
  <c r="R275" i="9"/>
  <c r="R321" i="9" s="1"/>
  <c r="Q275" i="9"/>
  <c r="Q321" i="9" s="1"/>
  <c r="P275" i="9"/>
  <c r="P321" i="9" s="1"/>
  <c r="O275" i="9"/>
  <c r="O321" i="9" s="1"/>
  <c r="N275" i="9"/>
  <c r="N321" i="9" s="1"/>
  <c r="M275" i="9"/>
  <c r="M321" i="9" s="1"/>
  <c r="L275" i="9"/>
  <c r="L321" i="9" s="1"/>
  <c r="K275" i="9"/>
  <c r="J275" i="9"/>
  <c r="J321" i="9" s="1"/>
  <c r="I275" i="9"/>
  <c r="I321" i="9" s="1"/>
  <c r="H275" i="9"/>
  <c r="H321" i="9" s="1"/>
  <c r="G275" i="9"/>
  <c r="E275" i="9" s="1"/>
  <c r="C275" i="9" s="1"/>
  <c r="F275" i="9"/>
  <c r="F321" i="9" s="1"/>
  <c r="D321" i="9" s="1"/>
  <c r="D275" i="9"/>
  <c r="CA274" i="9"/>
  <c r="E274" i="9"/>
  <c r="D274" i="9"/>
  <c r="C274" i="9"/>
  <c r="CA273" i="9"/>
  <c r="E273" i="9"/>
  <c r="D273" i="9"/>
  <c r="C273" i="9"/>
  <c r="E268" i="9"/>
  <c r="D268" i="9"/>
  <c r="C268" i="9" s="1"/>
  <c r="E267" i="9"/>
  <c r="C267" i="9" s="1"/>
  <c r="D267" i="9"/>
  <c r="E266" i="9"/>
  <c r="D266" i="9"/>
  <c r="C266" i="9" s="1"/>
  <c r="E265" i="9"/>
  <c r="D265" i="9"/>
  <c r="C265" i="9"/>
  <c r="E264" i="9"/>
  <c r="D264" i="9"/>
  <c r="C264" i="9" s="1"/>
  <c r="E263" i="9"/>
  <c r="C263" i="9" s="1"/>
  <c r="D263" i="9"/>
  <c r="E258" i="9"/>
  <c r="D258" i="9"/>
  <c r="C258" i="9" s="1"/>
  <c r="E257" i="9"/>
  <c r="D257" i="9"/>
  <c r="C257" i="9"/>
  <c r="E256" i="9"/>
  <c r="D256" i="9"/>
  <c r="C256" i="9" s="1"/>
  <c r="E255" i="9"/>
  <c r="C255" i="9" s="1"/>
  <c r="D255" i="9"/>
  <c r="E254" i="9"/>
  <c r="D254" i="9"/>
  <c r="C254" i="9" s="1"/>
  <c r="E253" i="9"/>
  <c r="D253" i="9"/>
  <c r="C253" i="9"/>
  <c r="E252" i="9"/>
  <c r="D252" i="9"/>
  <c r="C252" i="9" s="1"/>
  <c r="E251" i="9"/>
  <c r="C251" i="9" s="1"/>
  <c r="D251" i="9"/>
  <c r="E250" i="9"/>
  <c r="D250" i="9"/>
  <c r="C250" i="9" s="1"/>
  <c r="E249" i="9"/>
  <c r="D249" i="9"/>
  <c r="C249" i="9"/>
  <c r="CN235" i="9"/>
  <c r="CM235" i="9"/>
  <c r="CL235" i="9"/>
  <c r="CK235" i="9"/>
  <c r="CD235" i="9"/>
  <c r="CC235" i="9"/>
  <c r="CB235" i="9"/>
  <c r="CA235" i="9"/>
  <c r="G235" i="9" s="1"/>
  <c r="CN234" i="9"/>
  <c r="CM234" i="9"/>
  <c r="CL234" i="9"/>
  <c r="CK234" i="9"/>
  <c r="CD234" i="9"/>
  <c r="CC234" i="9"/>
  <c r="CB234" i="9"/>
  <c r="G234" i="9" s="1"/>
  <c r="CA234" i="9"/>
  <c r="CN233" i="9"/>
  <c r="CM233" i="9"/>
  <c r="CL233" i="9"/>
  <c r="CK233" i="9"/>
  <c r="CD233" i="9"/>
  <c r="CC233" i="9"/>
  <c r="CB233" i="9"/>
  <c r="CA233" i="9"/>
  <c r="CN232" i="9"/>
  <c r="CM232" i="9"/>
  <c r="CL232" i="9"/>
  <c r="CK232" i="9"/>
  <c r="CD232" i="9"/>
  <c r="CC232" i="9"/>
  <c r="CB232" i="9"/>
  <c r="CA232" i="9"/>
  <c r="G232" i="9"/>
  <c r="CN231" i="9"/>
  <c r="CM231" i="9"/>
  <c r="CL231" i="9"/>
  <c r="CK231" i="9"/>
  <c r="CD231" i="9"/>
  <c r="CC231" i="9"/>
  <c r="CB231" i="9"/>
  <c r="CA231" i="9"/>
  <c r="G231" i="9" s="1"/>
  <c r="CN230" i="9"/>
  <c r="CM230" i="9"/>
  <c r="CL230" i="9"/>
  <c r="CK230" i="9"/>
  <c r="CD230" i="9"/>
  <c r="CC230" i="9"/>
  <c r="CB230" i="9"/>
  <c r="G230" i="9" s="1"/>
  <c r="CA230" i="9"/>
  <c r="F229" i="9"/>
  <c r="E229" i="9"/>
  <c r="D229" i="9"/>
  <c r="C229" i="9"/>
  <c r="CN225" i="9"/>
  <c r="CM225" i="9"/>
  <c r="CL225" i="9"/>
  <c r="CK225" i="9"/>
  <c r="CD225" i="9"/>
  <c r="CC225" i="9"/>
  <c r="CB225" i="9"/>
  <c r="CA225" i="9"/>
  <c r="CN224" i="9"/>
  <c r="CM224" i="9"/>
  <c r="CL224" i="9"/>
  <c r="CK224" i="9"/>
  <c r="CD224" i="9"/>
  <c r="CC224" i="9"/>
  <c r="CB224" i="9"/>
  <c r="CA224" i="9"/>
  <c r="G224" i="9"/>
  <c r="CN223" i="9"/>
  <c r="CM223" i="9"/>
  <c r="CL223" i="9"/>
  <c r="CK223" i="9"/>
  <c r="CD223" i="9"/>
  <c r="CC223" i="9"/>
  <c r="CB223" i="9"/>
  <c r="CA223" i="9"/>
  <c r="G223" i="9" s="1"/>
  <c r="CN222" i="9"/>
  <c r="CM222" i="9"/>
  <c r="CL222" i="9"/>
  <c r="CK222" i="9"/>
  <c r="CD222" i="9"/>
  <c r="CC222" i="9"/>
  <c r="CB222" i="9"/>
  <c r="CA222" i="9"/>
  <c r="G222" i="9"/>
  <c r="CN221" i="9"/>
  <c r="CM221" i="9"/>
  <c r="CL221" i="9"/>
  <c r="CK221" i="9"/>
  <c r="CD221" i="9"/>
  <c r="CC221" i="9"/>
  <c r="CB221" i="9"/>
  <c r="CA221" i="9"/>
  <c r="G221" i="9" s="1"/>
  <c r="CN220" i="9"/>
  <c r="CM220" i="9"/>
  <c r="CL220" i="9"/>
  <c r="CK220" i="9"/>
  <c r="CD220" i="9"/>
  <c r="CC220" i="9"/>
  <c r="CB220" i="9"/>
  <c r="G220" i="9" s="1"/>
  <c r="CA220" i="9"/>
  <c r="CN219" i="9"/>
  <c r="CM219" i="9"/>
  <c r="CL219" i="9"/>
  <c r="CK219" i="9"/>
  <c r="CD219" i="9"/>
  <c r="CC219" i="9"/>
  <c r="CB219" i="9"/>
  <c r="CA219" i="9"/>
  <c r="CN218" i="9"/>
  <c r="CM218" i="9"/>
  <c r="CL218" i="9"/>
  <c r="CK218" i="9"/>
  <c r="CD218" i="9"/>
  <c r="CC218" i="9"/>
  <c r="CB218" i="9"/>
  <c r="CA218" i="9"/>
  <c r="G218" i="9"/>
  <c r="CN217" i="9"/>
  <c r="CM217" i="9"/>
  <c r="CL217" i="9"/>
  <c r="CK217" i="9"/>
  <c r="CD217" i="9"/>
  <c r="CC217" i="9"/>
  <c r="CB217" i="9"/>
  <c r="CA217" i="9"/>
  <c r="G217" i="9" s="1"/>
  <c r="F216" i="9"/>
  <c r="E216" i="9"/>
  <c r="D216" i="9"/>
  <c r="C216" i="9"/>
  <c r="CA212" i="9"/>
  <c r="E212" i="9"/>
  <c r="D212" i="9"/>
  <c r="C212" i="9"/>
  <c r="CL211" i="9"/>
  <c r="E211" i="9"/>
  <c r="D211" i="9"/>
  <c r="C211" i="9"/>
  <c r="CK211" i="9" s="1"/>
  <c r="E210" i="9"/>
  <c r="D210" i="9"/>
  <c r="C210" i="9" s="1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CA204" i="9"/>
  <c r="E204" i="9"/>
  <c r="CB204" i="9" s="1"/>
  <c r="D204" i="9"/>
  <c r="CM204" i="9" s="1"/>
  <c r="CA203" i="9"/>
  <c r="E203" i="9"/>
  <c r="CB203" i="9" s="1"/>
  <c r="D203" i="9"/>
  <c r="D205" i="9" s="1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E198" i="9" s="1"/>
  <c r="F198" i="9"/>
  <c r="D198" i="9"/>
  <c r="C198" i="9" s="1"/>
  <c r="E197" i="9"/>
  <c r="D197" i="9"/>
  <c r="C197" i="9"/>
  <c r="E196" i="9"/>
  <c r="D196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D190" i="9"/>
  <c r="E189" i="9"/>
  <c r="D189" i="9"/>
  <c r="C189" i="9"/>
  <c r="E188" i="9"/>
  <c r="C188" i="9" s="1"/>
  <c r="D188" i="9"/>
  <c r="E187" i="9"/>
  <c r="E190" i="9" s="1"/>
  <c r="D187" i="9"/>
  <c r="E182" i="9"/>
  <c r="D182" i="9"/>
  <c r="C182" i="9"/>
  <c r="E181" i="9"/>
  <c r="D181" i="9"/>
  <c r="C181" i="9" s="1"/>
  <c r="E180" i="9"/>
  <c r="C180" i="9" s="1"/>
  <c r="D180" i="9"/>
  <c r="E179" i="9"/>
  <c r="D179" i="9"/>
  <c r="C179" i="9" s="1"/>
  <c r="E178" i="9"/>
  <c r="D178" i="9"/>
  <c r="C178" i="9" s="1"/>
  <c r="E177" i="9"/>
  <c r="D177" i="9"/>
  <c r="C177" i="9" s="1"/>
  <c r="E172" i="9"/>
  <c r="D172" i="9"/>
  <c r="C172" i="9"/>
  <c r="E171" i="9"/>
  <c r="D171" i="9"/>
  <c r="C171" i="9" s="1"/>
  <c r="E170" i="9"/>
  <c r="D170" i="9"/>
  <c r="E169" i="9"/>
  <c r="D169" i="9"/>
  <c r="C169" i="9" s="1"/>
  <c r="E168" i="9"/>
  <c r="D168" i="9"/>
  <c r="C168" i="9"/>
  <c r="E167" i="9"/>
  <c r="D167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1" i="9"/>
  <c r="D161" i="9"/>
  <c r="C161" i="9" s="1"/>
  <c r="E160" i="9"/>
  <c r="D160" i="9"/>
  <c r="C160" i="9"/>
  <c r="E159" i="9"/>
  <c r="D159" i="9"/>
  <c r="C159" i="9" s="1"/>
  <c r="E158" i="9"/>
  <c r="C158" i="9" s="1"/>
  <c r="D158" i="9"/>
  <c r="E157" i="9"/>
  <c r="D157" i="9"/>
  <c r="C157" i="9" s="1"/>
  <c r="E156" i="9"/>
  <c r="D156" i="9"/>
  <c r="E155" i="9"/>
  <c r="D155" i="9"/>
  <c r="C155" i="9" s="1"/>
  <c r="E154" i="9"/>
  <c r="D154" i="9"/>
  <c r="C154" i="9"/>
  <c r="E153" i="9"/>
  <c r="D153" i="9"/>
  <c r="E152" i="9"/>
  <c r="D152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0" i="9"/>
  <c r="D150" i="9"/>
  <c r="C150" i="9"/>
  <c r="E149" i="9"/>
  <c r="D149" i="9"/>
  <c r="C149" i="9"/>
  <c r="E148" i="9"/>
  <c r="C148" i="9" s="1"/>
  <c r="D148" i="9"/>
  <c r="E147" i="9"/>
  <c r="D147" i="9"/>
  <c r="C147" i="9" s="1"/>
  <c r="E146" i="9"/>
  <c r="D146" i="9"/>
  <c r="C146" i="9"/>
  <c r="E145" i="9"/>
  <c r="D145" i="9"/>
  <c r="C145" i="9"/>
  <c r="E144" i="9"/>
  <c r="C144" i="9" s="1"/>
  <c r="D144" i="9"/>
  <c r="E143" i="9"/>
  <c r="D143" i="9"/>
  <c r="C143" i="9" s="1"/>
  <c r="E142" i="9"/>
  <c r="C142" i="9" s="1"/>
  <c r="D142" i="9"/>
  <c r="E141" i="9"/>
  <c r="D141" i="9"/>
  <c r="C141" i="9" s="1"/>
  <c r="E140" i="9"/>
  <c r="D140" i="9"/>
  <c r="C140" i="9"/>
  <c r="E139" i="9"/>
  <c r="D139" i="9"/>
  <c r="C139" i="9" s="1"/>
  <c r="E138" i="9"/>
  <c r="D138" i="9"/>
  <c r="C138" i="9" s="1"/>
  <c r="E137" i="9"/>
  <c r="D137" i="9"/>
  <c r="C137" i="9"/>
  <c r="E136" i="9"/>
  <c r="D136" i="9"/>
  <c r="C136" i="9"/>
  <c r="E135" i="9"/>
  <c r="D135" i="9"/>
  <c r="E134" i="9"/>
  <c r="D134" i="9"/>
  <c r="C134" i="9"/>
  <c r="E133" i="9"/>
  <c r="D133" i="9"/>
  <c r="C133" i="9"/>
  <c r="E132" i="9"/>
  <c r="C132" i="9" s="1"/>
  <c r="D132" i="9"/>
  <c r="E131" i="9"/>
  <c r="D131" i="9"/>
  <c r="C131" i="9" s="1"/>
  <c r="E130" i="9"/>
  <c r="D130" i="9"/>
  <c r="C130" i="9"/>
  <c r="E129" i="9"/>
  <c r="D129" i="9"/>
  <c r="C129" i="9"/>
  <c r="E128" i="9"/>
  <c r="C128" i="9" s="1"/>
  <c r="D128" i="9"/>
  <c r="E127" i="9"/>
  <c r="D127" i="9"/>
  <c r="C127" i="9" s="1"/>
  <c r="E126" i="9"/>
  <c r="C126" i="9" s="1"/>
  <c r="D126" i="9"/>
  <c r="E125" i="9"/>
  <c r="D125" i="9"/>
  <c r="C125" i="9" s="1"/>
  <c r="E124" i="9"/>
  <c r="D124" i="9"/>
  <c r="C124" i="9"/>
  <c r="E123" i="9"/>
  <c r="D123" i="9"/>
  <c r="C123" i="9" s="1"/>
  <c r="E122" i="9"/>
  <c r="D122" i="9"/>
  <c r="C122" i="9" s="1"/>
  <c r="E121" i="9"/>
  <c r="D121" i="9"/>
  <c r="C121" i="9"/>
  <c r="E116" i="9"/>
  <c r="D116" i="9"/>
  <c r="C116" i="9"/>
  <c r="E115" i="9"/>
  <c r="D115" i="9"/>
  <c r="E114" i="9"/>
  <c r="D114" i="9"/>
  <c r="C114" i="9"/>
  <c r="E113" i="9"/>
  <c r="D113" i="9"/>
  <c r="C113" i="9"/>
  <c r="E112" i="9"/>
  <c r="C112" i="9" s="1"/>
  <c r="D112" i="9"/>
  <c r="E111" i="9"/>
  <c r="D111" i="9"/>
  <c r="C111" i="9" s="1"/>
  <c r="E110" i="9"/>
  <c r="D110" i="9"/>
  <c r="C110" i="9"/>
  <c r="E109" i="9"/>
  <c r="C109" i="9" s="1"/>
  <c r="D109" i="9"/>
  <c r="E108" i="9"/>
  <c r="D108" i="9"/>
  <c r="C108" i="9" s="1"/>
  <c r="E102" i="9"/>
  <c r="D102" i="9"/>
  <c r="C102" i="9"/>
  <c r="E101" i="9"/>
  <c r="D101" i="9"/>
  <c r="C101" i="9"/>
  <c r="E100" i="9"/>
  <c r="C100" i="9" s="1"/>
  <c r="D100" i="9"/>
  <c r="E99" i="9"/>
  <c r="D99" i="9"/>
  <c r="C99" i="9" s="1"/>
  <c r="E98" i="9"/>
  <c r="E97" i="9" s="1"/>
  <c r="D98" i="9"/>
  <c r="C98" i="9"/>
  <c r="I97" i="9"/>
  <c r="H97" i="9"/>
  <c r="G97" i="9"/>
  <c r="F97" i="9"/>
  <c r="CM87" i="9"/>
  <c r="CC87" i="9" s="1"/>
  <c r="CL87" i="9"/>
  <c r="CK87" i="9"/>
  <c r="CA87" i="9" s="1"/>
  <c r="CB87" i="9"/>
  <c r="CM86" i="9"/>
  <c r="CC86" i="9" s="1"/>
  <c r="CL86" i="9"/>
  <c r="CB86" i="9" s="1"/>
  <c r="CK86" i="9"/>
  <c r="CA86" i="9"/>
  <c r="B79" i="9"/>
  <c r="D74" i="9"/>
  <c r="B74" i="9" s="1"/>
  <c r="C74" i="9"/>
  <c r="CK73" i="9"/>
  <c r="D73" i="9"/>
  <c r="B73" i="9" s="1"/>
  <c r="C73" i="9"/>
  <c r="D72" i="9"/>
  <c r="B72" i="9" s="1"/>
  <c r="C72" i="9"/>
  <c r="C67" i="9"/>
  <c r="CA66" i="9"/>
  <c r="C66" i="9"/>
  <c r="CL66" i="9" s="1"/>
  <c r="C65" i="9"/>
  <c r="CA64" i="9"/>
  <c r="C64" i="9"/>
  <c r="CL64" i="9" s="1"/>
  <c r="C63" i="9"/>
  <c r="CA62" i="9"/>
  <c r="C62" i="9"/>
  <c r="CL62" i="9" s="1"/>
  <c r="C61" i="9"/>
  <c r="CA57" i="9"/>
  <c r="D57" i="9"/>
  <c r="C57" i="9"/>
  <c r="B57" i="9"/>
  <c r="CA56" i="9"/>
  <c r="D56" i="9"/>
  <c r="C56" i="9"/>
  <c r="B56" i="9"/>
  <c r="CA55" i="9"/>
  <c r="D55" i="9"/>
  <c r="C55" i="9"/>
  <c r="B55" i="9"/>
  <c r="J54" i="9"/>
  <c r="I54" i="9"/>
  <c r="H54" i="9"/>
  <c r="G54" i="9"/>
  <c r="F54" i="9"/>
  <c r="E54" i="9"/>
  <c r="D54" i="9"/>
  <c r="C54" i="9"/>
  <c r="B54" i="9" s="1"/>
  <c r="CB49" i="9"/>
  <c r="D49" i="9"/>
  <c r="C49" i="9"/>
  <c r="B49" i="9" s="1"/>
  <c r="D48" i="9"/>
  <c r="C48" i="9"/>
  <c r="B48" i="9" s="1"/>
  <c r="CB48" i="9" s="1"/>
  <c r="D47" i="9"/>
  <c r="C47" i="9"/>
  <c r="B47" i="9" s="1"/>
  <c r="CB46" i="9"/>
  <c r="D46" i="9"/>
  <c r="C46" i="9"/>
  <c r="B46" i="9" s="1"/>
  <c r="CB41" i="9"/>
  <c r="E41" i="9"/>
  <c r="D41" i="9"/>
  <c r="C41" i="9" s="1"/>
  <c r="E40" i="9"/>
  <c r="D40" i="9"/>
  <c r="C40" i="9" s="1"/>
  <c r="CB40" i="9" s="1"/>
  <c r="E39" i="9"/>
  <c r="D39" i="9"/>
  <c r="C39" i="9" s="1"/>
  <c r="CB38" i="9"/>
  <c r="E38" i="9"/>
  <c r="D38" i="9"/>
  <c r="C38" i="9" s="1"/>
  <c r="E37" i="9"/>
  <c r="D37" i="9"/>
  <c r="C37" i="9" s="1"/>
  <c r="E36" i="9"/>
  <c r="D36" i="9"/>
  <c r="E35" i="9"/>
  <c r="D35" i="9"/>
  <c r="C35" i="9" s="1"/>
  <c r="CA35" i="9" s="1"/>
  <c r="E34" i="9"/>
  <c r="D34" i="9"/>
  <c r="E33" i="9"/>
  <c r="D33" i="9"/>
  <c r="C33" i="9" s="1"/>
  <c r="CA33" i="9" s="1"/>
  <c r="E32" i="9"/>
  <c r="D32" i="9"/>
  <c r="C32" i="9" s="1"/>
  <c r="E31" i="9"/>
  <c r="D31" i="9"/>
  <c r="C31" i="9" s="1"/>
  <c r="E30" i="9"/>
  <c r="D30" i="9"/>
  <c r="C30" i="9" s="1"/>
  <c r="E29" i="9"/>
  <c r="D29" i="9"/>
  <c r="C29" i="9" s="1"/>
  <c r="E28" i="9"/>
  <c r="D28" i="9"/>
  <c r="C28" i="9" s="1"/>
  <c r="E27" i="9"/>
  <c r="D27" i="9"/>
  <c r="C27" i="9" s="1"/>
  <c r="E26" i="9"/>
  <c r="D26" i="9"/>
  <c r="C26" i="9" s="1"/>
  <c r="E25" i="9"/>
  <c r="D25" i="9"/>
  <c r="C25" i="9" s="1"/>
  <c r="E24" i="9"/>
  <c r="D24" i="9"/>
  <c r="C24" i="9" s="1"/>
  <c r="E23" i="9"/>
  <c r="D23" i="9"/>
  <c r="C23" i="9" s="1"/>
  <c r="E22" i="9"/>
  <c r="D22" i="9"/>
  <c r="C22" i="9" s="1"/>
  <c r="E21" i="9"/>
  <c r="D21" i="9"/>
  <c r="C21" i="9" s="1"/>
  <c r="E20" i="9"/>
  <c r="D20" i="9"/>
  <c r="C20" i="9" s="1"/>
  <c r="E15" i="9"/>
  <c r="D15" i="9"/>
  <c r="C15" i="9" s="1"/>
  <c r="E14" i="9"/>
  <c r="D14" i="9"/>
  <c r="C14" i="9"/>
  <c r="E13" i="9"/>
  <c r="D13" i="9"/>
  <c r="C13" i="9"/>
  <c r="A5" i="9"/>
  <c r="A4" i="9"/>
  <c r="A3" i="9"/>
  <c r="A2" i="9"/>
  <c r="CA331" i="10" l="1"/>
  <c r="AF331" i="10" s="1"/>
  <c r="CL331" i="10"/>
  <c r="CK331" i="10"/>
  <c r="CB331" i="10"/>
  <c r="CA273" i="10"/>
  <c r="AX273" i="10" s="1"/>
  <c r="CK273" i="10"/>
  <c r="CB273" i="10"/>
  <c r="CL273" i="10"/>
  <c r="CA330" i="10"/>
  <c r="AF330" i="10" s="1"/>
  <c r="CL330" i="10"/>
  <c r="CK330" i="10"/>
  <c r="CB330" i="10"/>
  <c r="C321" i="10"/>
  <c r="A346" i="10" s="1"/>
  <c r="CE203" i="10"/>
  <c r="AJ203" i="10" s="1"/>
  <c r="CO203" i="10"/>
  <c r="CF203" i="10"/>
  <c r="CP203" i="10"/>
  <c r="B346" i="10" s="1"/>
  <c r="E321" i="10"/>
  <c r="CB332" i="10"/>
  <c r="CA332" i="10"/>
  <c r="AF332" i="10" s="1"/>
  <c r="CK332" i="10"/>
  <c r="CL332" i="10"/>
  <c r="T41" i="10"/>
  <c r="T33" i="10"/>
  <c r="T25" i="10"/>
  <c r="T40" i="10"/>
  <c r="T32" i="10"/>
  <c r="T24" i="10"/>
  <c r="S47" i="10"/>
  <c r="T30" i="10"/>
  <c r="AF327" i="10"/>
  <c r="K73" i="10"/>
  <c r="T35" i="10"/>
  <c r="T22" i="10"/>
  <c r="U211" i="10"/>
  <c r="CE204" i="10"/>
  <c r="CO204" i="10"/>
  <c r="CF204" i="10"/>
  <c r="CP204" i="10"/>
  <c r="CK326" i="10"/>
  <c r="CB326" i="10"/>
  <c r="CL326" i="10"/>
  <c r="CA326" i="10"/>
  <c r="CB333" i="10"/>
  <c r="CA333" i="10"/>
  <c r="AF333" i="10" s="1"/>
  <c r="CL333" i="10"/>
  <c r="CK333" i="10"/>
  <c r="AJ204" i="10"/>
  <c r="T27" i="10"/>
  <c r="S46" i="10"/>
  <c r="T34" i="10"/>
  <c r="AX274" i="10"/>
  <c r="AF328" i="10"/>
  <c r="CB20" i="9"/>
  <c r="CA20" i="9"/>
  <c r="CL20" i="9"/>
  <c r="CK20" i="9"/>
  <c r="CB24" i="9"/>
  <c r="CK24" i="9"/>
  <c r="CA24" i="9"/>
  <c r="CL24" i="9"/>
  <c r="CA32" i="9"/>
  <c r="CL32" i="9"/>
  <c r="CK32" i="9"/>
  <c r="CB32" i="9"/>
  <c r="CB22" i="9"/>
  <c r="CK22" i="9"/>
  <c r="CA22" i="9"/>
  <c r="CL22" i="9"/>
  <c r="CB26" i="9"/>
  <c r="CK26" i="9"/>
  <c r="CA26" i="9"/>
  <c r="CL26" i="9"/>
  <c r="CK28" i="9"/>
  <c r="CB28" i="9"/>
  <c r="CL28" i="9"/>
  <c r="CA28" i="9"/>
  <c r="T28" i="9" s="1"/>
  <c r="CK30" i="9"/>
  <c r="CB30" i="9"/>
  <c r="CA30" i="9"/>
  <c r="T30" i="9" s="1"/>
  <c r="CL30" i="9"/>
  <c r="CB21" i="9"/>
  <c r="CK21" i="9"/>
  <c r="CA21" i="9"/>
  <c r="CL21" i="9"/>
  <c r="CB23" i="9"/>
  <c r="CL23" i="9"/>
  <c r="CK23" i="9"/>
  <c r="CA23" i="9"/>
  <c r="T23" i="9" s="1"/>
  <c r="CB25" i="9"/>
  <c r="CK25" i="9"/>
  <c r="CA25" i="9"/>
  <c r="CL25" i="9"/>
  <c r="CB27" i="9"/>
  <c r="CL27" i="9"/>
  <c r="CK27" i="9"/>
  <c r="CA27" i="9"/>
  <c r="T27" i="9" s="1"/>
  <c r="CK29" i="9"/>
  <c r="CB29" i="9"/>
  <c r="CA29" i="9"/>
  <c r="T29" i="9" s="1"/>
  <c r="CL29" i="9"/>
  <c r="CK31" i="9"/>
  <c r="CB31" i="9"/>
  <c r="CA31" i="9"/>
  <c r="T31" i="9" s="1"/>
  <c r="CL31" i="9"/>
  <c r="CK33" i="9"/>
  <c r="K55" i="9"/>
  <c r="CB72" i="9"/>
  <c r="CA72" i="9"/>
  <c r="K72" i="9" s="1"/>
  <c r="CL72" i="9"/>
  <c r="D162" i="9"/>
  <c r="C152" i="9"/>
  <c r="C162" i="9" s="1"/>
  <c r="CK35" i="9"/>
  <c r="CA37" i="9"/>
  <c r="T37" i="9" s="1"/>
  <c r="CK37" i="9"/>
  <c r="CL37" i="9"/>
  <c r="CA47" i="9"/>
  <c r="CL47" i="9"/>
  <c r="CK47" i="9"/>
  <c r="CL33" i="9"/>
  <c r="CL35" i="9"/>
  <c r="CA38" i="9"/>
  <c r="T38" i="9" s="1"/>
  <c r="CL38" i="9"/>
  <c r="CK38" i="9"/>
  <c r="CA46" i="9"/>
  <c r="S46" i="9" s="1"/>
  <c r="CL46" i="9"/>
  <c r="CK46" i="9"/>
  <c r="CL55" i="9"/>
  <c r="CK55" i="9"/>
  <c r="CB55" i="9"/>
  <c r="CL56" i="9"/>
  <c r="CK56" i="9"/>
  <c r="CB56" i="9"/>
  <c r="CL57" i="9"/>
  <c r="CK57" i="9"/>
  <c r="CB57" i="9"/>
  <c r="K57" i="9" s="1"/>
  <c r="CB61" i="9"/>
  <c r="CA61" i="9"/>
  <c r="CL61" i="9"/>
  <c r="CB63" i="9"/>
  <c r="CA63" i="9"/>
  <c r="CL63" i="9"/>
  <c r="CB65" i="9"/>
  <c r="CA65" i="9"/>
  <c r="M65" i="9" s="1"/>
  <c r="CL65" i="9"/>
  <c r="CB67" i="9"/>
  <c r="CA67" i="9"/>
  <c r="M67" i="9" s="1"/>
  <c r="CL67" i="9"/>
  <c r="CK72" i="9"/>
  <c r="F86" i="9"/>
  <c r="C97" i="9"/>
  <c r="D151" i="9"/>
  <c r="E151" i="9"/>
  <c r="E162" i="9"/>
  <c r="C156" i="9"/>
  <c r="C205" i="9"/>
  <c r="CK210" i="9"/>
  <c r="CB210" i="9"/>
  <c r="CA210" i="9"/>
  <c r="U210" i="9" s="1"/>
  <c r="CK212" i="9"/>
  <c r="CL212" i="9"/>
  <c r="CB212" i="9"/>
  <c r="U212" i="9" s="1"/>
  <c r="CK329" i="9"/>
  <c r="CB329" i="9"/>
  <c r="CA329" i="9"/>
  <c r="CA39" i="9"/>
  <c r="CL39" i="9"/>
  <c r="CK39" i="9"/>
  <c r="K56" i="9"/>
  <c r="C34" i="9"/>
  <c r="C36" i="9"/>
  <c r="CB39" i="9"/>
  <c r="CA41" i="9"/>
  <c r="T41" i="9" s="1"/>
  <c r="CL41" i="9"/>
  <c r="CK41" i="9"/>
  <c r="CB47" i="9"/>
  <c r="CA49" i="9"/>
  <c r="S49" i="9" s="1"/>
  <c r="CL49" i="9"/>
  <c r="CK49" i="9"/>
  <c r="CK61" i="9"/>
  <c r="CK63" i="9"/>
  <c r="CK65" i="9"/>
  <c r="CK67" i="9"/>
  <c r="CB74" i="9"/>
  <c r="CA74" i="9"/>
  <c r="CL74" i="9"/>
  <c r="F87" i="9"/>
  <c r="D97" i="9"/>
  <c r="CA332" i="9"/>
  <c r="CL332" i="9"/>
  <c r="CK332" i="9"/>
  <c r="CB332" i="9"/>
  <c r="CB33" i="9"/>
  <c r="T33" i="9" s="1"/>
  <c r="CB35" i="9"/>
  <c r="T35" i="9" s="1"/>
  <c r="CB37" i="9"/>
  <c r="CA40" i="9"/>
  <c r="T40" i="9" s="1"/>
  <c r="CL40" i="9"/>
  <c r="CK40" i="9"/>
  <c r="CA48" i="9"/>
  <c r="S48" i="9" s="1"/>
  <c r="CL48" i="9"/>
  <c r="CK48" i="9"/>
  <c r="CB73" i="9"/>
  <c r="CA73" i="9"/>
  <c r="CL73" i="9"/>
  <c r="CK74" i="9"/>
  <c r="C170" i="9"/>
  <c r="CL210" i="9"/>
  <c r="CL331" i="9"/>
  <c r="CK331" i="9"/>
  <c r="CB331" i="9"/>
  <c r="CA331" i="9"/>
  <c r="CB62" i="9"/>
  <c r="M62" i="9" s="1"/>
  <c r="CB64" i="9"/>
  <c r="M64" i="9" s="1"/>
  <c r="CB66" i="9"/>
  <c r="M66" i="9" s="1"/>
  <c r="C203" i="9"/>
  <c r="CK203" i="9"/>
  <c r="C204" i="9"/>
  <c r="CK204" i="9"/>
  <c r="CA211" i="9"/>
  <c r="G219" i="9"/>
  <c r="G225" i="9"/>
  <c r="B333" i="9"/>
  <c r="CK62" i="9"/>
  <c r="CK64" i="9"/>
  <c r="CK66" i="9"/>
  <c r="C153" i="9"/>
  <c r="C167" i="9"/>
  <c r="C196" i="9"/>
  <c r="CC203" i="9"/>
  <c r="CM203" i="9"/>
  <c r="CC204" i="9"/>
  <c r="CB211" i="9"/>
  <c r="G233" i="9"/>
  <c r="CL273" i="9"/>
  <c r="CK273" i="9"/>
  <c r="CB273" i="9"/>
  <c r="AX273" i="9" s="1"/>
  <c r="CL274" i="9"/>
  <c r="CK274" i="9"/>
  <c r="CB274" i="9"/>
  <c r="AX274" i="9" s="1"/>
  <c r="C301" i="9"/>
  <c r="B326" i="9"/>
  <c r="CB327" i="9"/>
  <c r="CA327" i="9"/>
  <c r="AF327" i="9" s="1"/>
  <c r="CL327" i="9"/>
  <c r="CK327" i="9"/>
  <c r="B330" i="9"/>
  <c r="C115" i="9"/>
  <c r="C135" i="9"/>
  <c r="C151" i="9" s="1"/>
  <c r="C187" i="9"/>
  <c r="C190" i="9" s="1"/>
  <c r="CL203" i="9"/>
  <c r="CD203" i="9"/>
  <c r="CN203" i="9"/>
  <c r="CL204" i="9"/>
  <c r="CD204" i="9"/>
  <c r="CN204" i="9"/>
  <c r="E205" i="9"/>
  <c r="G321" i="9"/>
  <c r="E321" i="9" s="1"/>
  <c r="C321" i="9" s="1"/>
  <c r="B328" i="9"/>
  <c r="W333" i="8"/>
  <c r="V333" i="8"/>
  <c r="E333" i="8"/>
  <c r="D333" i="8"/>
  <c r="C333" i="8" s="1"/>
  <c r="W332" i="8"/>
  <c r="V332" i="8"/>
  <c r="N332" i="8"/>
  <c r="M332" i="8"/>
  <c r="E332" i="8"/>
  <c r="D332" i="8"/>
  <c r="C332" i="8" s="1"/>
  <c r="W331" i="8"/>
  <c r="V331" i="8"/>
  <c r="E331" i="8"/>
  <c r="D331" i="8"/>
  <c r="C331" i="8" s="1"/>
  <c r="W330" i="8"/>
  <c r="V330" i="8"/>
  <c r="N330" i="8"/>
  <c r="M330" i="8"/>
  <c r="L330" i="8"/>
  <c r="E330" i="8"/>
  <c r="D330" i="8"/>
  <c r="C330" i="8"/>
  <c r="W329" i="8"/>
  <c r="V329" i="8"/>
  <c r="U329" i="8"/>
  <c r="E329" i="8"/>
  <c r="D329" i="8"/>
  <c r="C329" i="8"/>
  <c r="B329" i="8"/>
  <c r="CB329" i="8" s="1"/>
  <c r="W328" i="8"/>
  <c r="V328" i="8"/>
  <c r="U328" i="8" s="1"/>
  <c r="N328" i="8"/>
  <c r="M328" i="8"/>
  <c r="L328" i="8"/>
  <c r="E328" i="8"/>
  <c r="D328" i="8"/>
  <c r="W327" i="8"/>
  <c r="V327" i="8"/>
  <c r="U327" i="8"/>
  <c r="E327" i="8"/>
  <c r="D327" i="8"/>
  <c r="C327" i="8" s="1"/>
  <c r="B327" i="8" s="1"/>
  <c r="W326" i="8"/>
  <c r="V326" i="8"/>
  <c r="U326" i="8"/>
  <c r="N326" i="8"/>
  <c r="M326" i="8"/>
  <c r="E326" i="8"/>
  <c r="D326" i="8"/>
  <c r="AW321" i="8"/>
  <c r="AO321" i="8"/>
  <c r="AG321" i="8"/>
  <c r="Y321" i="8"/>
  <c r="Q321" i="8"/>
  <c r="I321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D320" i="8" s="1"/>
  <c r="C320" i="8" s="1"/>
  <c r="E320" i="8"/>
  <c r="E319" i="8"/>
  <c r="D319" i="8"/>
  <c r="C319" i="8" s="1"/>
  <c r="E318" i="8"/>
  <c r="D318" i="8"/>
  <c r="C318" i="8" s="1"/>
  <c r="E317" i="8"/>
  <c r="D317" i="8"/>
  <c r="C317" i="8"/>
  <c r="E316" i="8"/>
  <c r="D316" i="8"/>
  <c r="C316" i="8" s="1"/>
  <c r="E315" i="8"/>
  <c r="D315" i="8"/>
  <c r="E314" i="8"/>
  <c r="D314" i="8"/>
  <c r="C314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 s="1"/>
  <c r="E312" i="8"/>
  <c r="D312" i="8"/>
  <c r="C312" i="8"/>
  <c r="E311" i="8"/>
  <c r="D311" i="8"/>
  <c r="C311" i="8"/>
  <c r="E310" i="8"/>
  <c r="D310" i="8"/>
  <c r="C310" i="8" s="1"/>
  <c r="E309" i="8"/>
  <c r="D309" i="8"/>
  <c r="E308" i="8"/>
  <c r="D308" i="8"/>
  <c r="C308" i="8" s="1"/>
  <c r="E307" i="8"/>
  <c r="D307" i="8"/>
  <c r="C307" i="8"/>
  <c r="E306" i="8"/>
  <c r="D306" i="8"/>
  <c r="E305" i="8"/>
  <c r="D305" i="8"/>
  <c r="E304" i="8"/>
  <c r="D304" i="8"/>
  <c r="C304" i="8"/>
  <c r="E303" i="8"/>
  <c r="D303" i="8"/>
  <c r="C303" i="8"/>
  <c r="E302" i="8"/>
  <c r="D302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E301" i="8" s="1"/>
  <c r="F301" i="8"/>
  <c r="D301" i="8" s="1"/>
  <c r="C301" i="8"/>
  <c r="E300" i="8"/>
  <c r="D300" i="8"/>
  <c r="E299" i="8"/>
  <c r="D299" i="8"/>
  <c r="C299" i="8" s="1"/>
  <c r="E298" i="8"/>
  <c r="D298" i="8"/>
  <c r="C298" i="8" s="1"/>
  <c r="E297" i="8"/>
  <c r="D297" i="8"/>
  <c r="C297" i="8"/>
  <c r="E296" i="8"/>
  <c r="D296" i="8"/>
  <c r="C296" i="8" s="1"/>
  <c r="E295" i="8"/>
  <c r="D295" i="8"/>
  <c r="E294" i="8"/>
  <c r="D294" i="8"/>
  <c r="C294" i="8"/>
  <c r="E293" i="8"/>
  <c r="D293" i="8"/>
  <c r="C293" i="8"/>
  <c r="E292" i="8"/>
  <c r="D292" i="8"/>
  <c r="E291" i="8"/>
  <c r="D291" i="8"/>
  <c r="C291" i="8" s="1"/>
  <c r="E290" i="8"/>
  <c r="D290" i="8"/>
  <c r="C290" i="8" s="1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E288" i="8"/>
  <c r="D288" i="8"/>
  <c r="C288" i="8" s="1"/>
  <c r="E287" i="8"/>
  <c r="D287" i="8"/>
  <c r="C287" i="8"/>
  <c r="E286" i="8"/>
  <c r="D286" i="8"/>
  <c r="E285" i="8"/>
  <c r="D285" i="8"/>
  <c r="C285" i="8" s="1"/>
  <c r="E284" i="8"/>
  <c r="D284" i="8"/>
  <c r="C284" i="8"/>
  <c r="E283" i="8"/>
  <c r="D283" i="8"/>
  <c r="C283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E282" i="8" s="1"/>
  <c r="F282" i="8"/>
  <c r="D282" i="8"/>
  <c r="E281" i="8"/>
  <c r="D281" i="8"/>
  <c r="C281" i="8"/>
  <c r="E280" i="8"/>
  <c r="D280" i="8"/>
  <c r="C280" i="8" s="1"/>
  <c r="E279" i="8"/>
  <c r="D279" i="8"/>
  <c r="E278" i="8"/>
  <c r="D278" i="8"/>
  <c r="C278" i="8" s="1"/>
  <c r="E277" i="8"/>
  <c r="D277" i="8"/>
  <c r="C277" i="8"/>
  <c r="E276" i="8"/>
  <c r="D276" i="8"/>
  <c r="AW275" i="8"/>
  <c r="AV275" i="8"/>
  <c r="AV321" i="8" s="1"/>
  <c r="AU275" i="8"/>
  <c r="AU321" i="8" s="1"/>
  <c r="AT275" i="8"/>
  <c r="AT321" i="8" s="1"/>
  <c r="AS275" i="8"/>
  <c r="AS321" i="8" s="1"/>
  <c r="AR275" i="8"/>
  <c r="AR321" i="8" s="1"/>
  <c r="AQ275" i="8"/>
  <c r="AQ321" i="8" s="1"/>
  <c r="AP275" i="8"/>
  <c r="AP321" i="8" s="1"/>
  <c r="AO275" i="8"/>
  <c r="AN275" i="8"/>
  <c r="AN321" i="8" s="1"/>
  <c r="AM275" i="8"/>
  <c r="AM321" i="8" s="1"/>
  <c r="AL275" i="8"/>
  <c r="AK275" i="8"/>
  <c r="AK321" i="8" s="1"/>
  <c r="AJ275" i="8"/>
  <c r="AI275" i="8"/>
  <c r="AI321" i="8" s="1"/>
  <c r="AH275" i="8"/>
  <c r="AG275" i="8"/>
  <c r="AF275" i="8"/>
  <c r="AF321" i="8" s="1"/>
  <c r="AE275" i="8"/>
  <c r="AE321" i="8" s="1"/>
  <c r="AD275" i="8"/>
  <c r="AC275" i="8"/>
  <c r="AC321" i="8" s="1"/>
  <c r="AB275" i="8"/>
  <c r="AA275" i="8"/>
  <c r="AA321" i="8" s="1"/>
  <c r="Z275" i="8"/>
  <c r="Y275" i="8"/>
  <c r="X275" i="8"/>
  <c r="X321" i="8" s="1"/>
  <c r="W275" i="8"/>
  <c r="W321" i="8" s="1"/>
  <c r="V275" i="8"/>
  <c r="U275" i="8"/>
  <c r="U321" i="8" s="1"/>
  <c r="T275" i="8"/>
  <c r="S275" i="8"/>
  <c r="S321" i="8" s="1"/>
  <c r="R275" i="8"/>
  <c r="Q275" i="8"/>
  <c r="P275" i="8"/>
  <c r="P321" i="8" s="1"/>
  <c r="O275" i="8"/>
  <c r="O321" i="8" s="1"/>
  <c r="N275" i="8"/>
  <c r="M275" i="8"/>
  <c r="M321" i="8" s="1"/>
  <c r="L275" i="8"/>
  <c r="K275" i="8"/>
  <c r="K321" i="8" s="1"/>
  <c r="J275" i="8"/>
  <c r="I275" i="8"/>
  <c r="H275" i="8"/>
  <c r="H321" i="8" s="1"/>
  <c r="G275" i="8"/>
  <c r="G321" i="8" s="1"/>
  <c r="F275" i="8"/>
  <c r="E275" i="8"/>
  <c r="D275" i="8"/>
  <c r="C275" i="8" s="1"/>
  <c r="CK274" i="8"/>
  <c r="E274" i="8"/>
  <c r="D274" i="8"/>
  <c r="C274" i="8" s="1"/>
  <c r="E273" i="8"/>
  <c r="D273" i="8"/>
  <c r="C273" i="8" s="1"/>
  <c r="CK273" i="8" s="1"/>
  <c r="E268" i="8"/>
  <c r="D268" i="8"/>
  <c r="C268" i="8" s="1"/>
  <c r="E267" i="8"/>
  <c r="D267" i="8"/>
  <c r="C267" i="8"/>
  <c r="E266" i="8"/>
  <c r="D266" i="8"/>
  <c r="C266" i="8" s="1"/>
  <c r="E265" i="8"/>
  <c r="D265" i="8"/>
  <c r="E264" i="8"/>
  <c r="D264" i="8"/>
  <c r="C264" i="8"/>
  <c r="E263" i="8"/>
  <c r="D263" i="8"/>
  <c r="C263" i="8"/>
  <c r="E258" i="8"/>
  <c r="D258" i="8"/>
  <c r="E257" i="8"/>
  <c r="D257" i="8"/>
  <c r="C257" i="8" s="1"/>
  <c r="E256" i="8"/>
  <c r="D256" i="8"/>
  <c r="C256" i="8" s="1"/>
  <c r="E255" i="8"/>
  <c r="D255" i="8"/>
  <c r="C255" i="8"/>
  <c r="E254" i="8"/>
  <c r="D254" i="8"/>
  <c r="C254" i="8" s="1"/>
  <c r="E253" i="8"/>
  <c r="D253" i="8"/>
  <c r="E252" i="8"/>
  <c r="D252" i="8"/>
  <c r="C252" i="8" s="1"/>
  <c r="E251" i="8"/>
  <c r="D251" i="8"/>
  <c r="C251" i="8"/>
  <c r="E250" i="8"/>
  <c r="D250" i="8"/>
  <c r="E249" i="8"/>
  <c r="D249" i="8"/>
  <c r="C249" i="8" s="1"/>
  <c r="CN235" i="8"/>
  <c r="CM235" i="8"/>
  <c r="CL235" i="8"/>
  <c r="CK235" i="8"/>
  <c r="CD235" i="8"/>
  <c r="CC235" i="8"/>
  <c r="CB235" i="8"/>
  <c r="CA235" i="8"/>
  <c r="G235" i="8" s="1"/>
  <c r="CN234" i="8"/>
  <c r="CM234" i="8"/>
  <c r="CL234" i="8"/>
  <c r="CK234" i="8"/>
  <c r="CD234" i="8"/>
  <c r="CC234" i="8"/>
  <c r="CB234" i="8"/>
  <c r="CA234" i="8"/>
  <c r="G234" i="8"/>
  <c r="CN233" i="8"/>
  <c r="CM233" i="8"/>
  <c r="CL233" i="8"/>
  <c r="CK233" i="8"/>
  <c r="CD233" i="8"/>
  <c r="CC233" i="8"/>
  <c r="CB233" i="8"/>
  <c r="CA233" i="8"/>
  <c r="G233" i="8" s="1"/>
  <c r="CN232" i="8"/>
  <c r="CM232" i="8"/>
  <c r="CL232" i="8"/>
  <c r="CK232" i="8"/>
  <c r="CD232" i="8"/>
  <c r="CC232" i="8"/>
  <c r="CB232" i="8"/>
  <c r="CA232" i="8"/>
  <c r="CN231" i="8"/>
  <c r="CM231" i="8"/>
  <c r="CL231" i="8"/>
  <c r="CK231" i="8"/>
  <c r="CD231" i="8"/>
  <c r="CC231" i="8"/>
  <c r="CB231" i="8"/>
  <c r="CA231" i="8"/>
  <c r="CN230" i="8"/>
  <c r="CM230" i="8"/>
  <c r="CL230" i="8"/>
  <c r="CK230" i="8"/>
  <c r="CD230" i="8"/>
  <c r="CC230" i="8"/>
  <c r="G230" i="8" s="1"/>
  <c r="CB230" i="8"/>
  <c r="CA230" i="8"/>
  <c r="F229" i="8"/>
  <c r="E229" i="8"/>
  <c r="D229" i="8"/>
  <c r="C229" i="8"/>
  <c r="CN225" i="8"/>
  <c r="CM225" i="8"/>
  <c r="CL225" i="8"/>
  <c r="CK225" i="8"/>
  <c r="CD225" i="8"/>
  <c r="CC225" i="8"/>
  <c r="CB225" i="8"/>
  <c r="CA225" i="8"/>
  <c r="G225" i="8"/>
  <c r="CN224" i="8"/>
  <c r="CM224" i="8"/>
  <c r="CL224" i="8"/>
  <c r="CK224" i="8"/>
  <c r="CD224" i="8"/>
  <c r="CC224" i="8"/>
  <c r="CB224" i="8"/>
  <c r="CA224" i="8"/>
  <c r="G224" i="8" s="1"/>
  <c r="CN223" i="8"/>
  <c r="CM223" i="8"/>
  <c r="CL223" i="8"/>
  <c r="CK223" i="8"/>
  <c r="CD223" i="8"/>
  <c r="CC223" i="8"/>
  <c r="CB223" i="8"/>
  <c r="CA223" i="8"/>
  <c r="G223" i="8" s="1"/>
  <c r="CN222" i="8"/>
  <c r="CM222" i="8"/>
  <c r="CL222" i="8"/>
  <c r="CK222" i="8"/>
  <c r="CD222" i="8"/>
  <c r="CC222" i="8"/>
  <c r="CB222" i="8"/>
  <c r="CA222" i="8"/>
  <c r="G222" i="8"/>
  <c r="CN221" i="8"/>
  <c r="CM221" i="8"/>
  <c r="CL221" i="8"/>
  <c r="CK221" i="8"/>
  <c r="CD221" i="8"/>
  <c r="CC221" i="8"/>
  <c r="CB221" i="8"/>
  <c r="CA221" i="8"/>
  <c r="G221" i="8" s="1"/>
  <c r="CN220" i="8"/>
  <c r="CM220" i="8"/>
  <c r="CL220" i="8"/>
  <c r="CK220" i="8"/>
  <c r="CD220" i="8"/>
  <c r="CC220" i="8"/>
  <c r="CB220" i="8"/>
  <c r="CA220" i="8"/>
  <c r="CN219" i="8"/>
  <c r="CM219" i="8"/>
  <c r="CL219" i="8"/>
  <c r="CK219" i="8"/>
  <c r="CD219" i="8"/>
  <c r="CC219" i="8"/>
  <c r="CB219" i="8"/>
  <c r="CA219" i="8"/>
  <c r="CN218" i="8"/>
  <c r="CM218" i="8"/>
  <c r="CL218" i="8"/>
  <c r="CK218" i="8"/>
  <c r="CD218" i="8"/>
  <c r="CC218" i="8"/>
  <c r="CB218" i="8"/>
  <c r="CA218" i="8"/>
  <c r="G218" i="8"/>
  <c r="CN217" i="8"/>
  <c r="CM217" i="8"/>
  <c r="CL217" i="8"/>
  <c r="CK217" i="8"/>
  <c r="CD217" i="8"/>
  <c r="CC217" i="8"/>
  <c r="CB217" i="8"/>
  <c r="CA217" i="8"/>
  <c r="G217" i="8" s="1"/>
  <c r="F216" i="8"/>
  <c r="E216" i="8"/>
  <c r="D216" i="8"/>
  <c r="C216" i="8"/>
  <c r="CA212" i="8"/>
  <c r="E212" i="8"/>
  <c r="D212" i="8"/>
  <c r="C212" i="8"/>
  <c r="E211" i="8"/>
  <c r="D211" i="8"/>
  <c r="C211" i="8" s="1"/>
  <c r="E210" i="8"/>
  <c r="D210" i="8"/>
  <c r="C210" i="8" s="1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CA204" i="8"/>
  <c r="E204" i="8"/>
  <c r="D204" i="8"/>
  <c r="CM204" i="8" s="1"/>
  <c r="CA203" i="8"/>
  <c r="E203" i="8"/>
  <c r="CN203" i="8" s="1"/>
  <c r="D203" i="8"/>
  <c r="D205" i="8" s="1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 s="1"/>
  <c r="F198" i="8"/>
  <c r="D198" i="8"/>
  <c r="C198" i="8" s="1"/>
  <c r="E197" i="8"/>
  <c r="D197" i="8"/>
  <c r="C197" i="8"/>
  <c r="E196" i="8"/>
  <c r="D196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89" i="8"/>
  <c r="D189" i="8"/>
  <c r="C189" i="8"/>
  <c r="E188" i="8"/>
  <c r="C188" i="8" s="1"/>
  <c r="D188" i="8"/>
  <c r="E187" i="8"/>
  <c r="E190" i="8" s="1"/>
  <c r="D187" i="8"/>
  <c r="E182" i="8"/>
  <c r="D182" i="8"/>
  <c r="C182" i="8"/>
  <c r="E181" i="8"/>
  <c r="D181" i="8"/>
  <c r="C181" i="8" s="1"/>
  <c r="E180" i="8"/>
  <c r="C180" i="8" s="1"/>
  <c r="D180" i="8"/>
  <c r="E179" i="8"/>
  <c r="D179" i="8"/>
  <c r="C179" i="8" s="1"/>
  <c r="E178" i="8"/>
  <c r="D178" i="8"/>
  <c r="C178" i="8" s="1"/>
  <c r="E177" i="8"/>
  <c r="D177" i="8"/>
  <c r="C177" i="8" s="1"/>
  <c r="E172" i="8"/>
  <c r="D172" i="8"/>
  <c r="C172" i="8"/>
  <c r="E171" i="8"/>
  <c r="D171" i="8"/>
  <c r="E170" i="8"/>
  <c r="D170" i="8"/>
  <c r="E169" i="8"/>
  <c r="D169" i="8"/>
  <c r="C169" i="8"/>
  <c r="E168" i="8"/>
  <c r="D168" i="8"/>
  <c r="C168" i="8"/>
  <c r="E167" i="8"/>
  <c r="D167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1" i="8"/>
  <c r="D161" i="8"/>
  <c r="C161" i="8" s="1"/>
  <c r="E160" i="8"/>
  <c r="D160" i="8"/>
  <c r="C160" i="8" s="1"/>
  <c r="E159" i="8"/>
  <c r="D159" i="8"/>
  <c r="C159" i="8" s="1"/>
  <c r="E158" i="8"/>
  <c r="D158" i="8"/>
  <c r="C158" i="8"/>
  <c r="E157" i="8"/>
  <c r="D157" i="8"/>
  <c r="E156" i="8"/>
  <c r="D156" i="8"/>
  <c r="E155" i="8"/>
  <c r="D155" i="8"/>
  <c r="C155" i="8"/>
  <c r="E154" i="8"/>
  <c r="D154" i="8"/>
  <c r="C154" i="8"/>
  <c r="E153" i="8"/>
  <c r="E162" i="8" s="1"/>
  <c r="D153" i="8"/>
  <c r="E152" i="8"/>
  <c r="D152" i="8"/>
  <c r="C152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D151" i="8"/>
  <c r="E150" i="8"/>
  <c r="D150" i="8"/>
  <c r="C150" i="8"/>
  <c r="E149" i="8"/>
  <c r="D149" i="8"/>
  <c r="C149" i="8" s="1"/>
  <c r="E148" i="8"/>
  <c r="C148" i="8" s="1"/>
  <c r="D148" i="8"/>
  <c r="E147" i="8"/>
  <c r="D147" i="8"/>
  <c r="C147" i="8" s="1"/>
  <c r="E146" i="8"/>
  <c r="D146" i="8"/>
  <c r="E145" i="8"/>
  <c r="D145" i="8"/>
  <c r="C145" i="8" s="1"/>
  <c r="E144" i="8"/>
  <c r="D144" i="8"/>
  <c r="C144" i="8"/>
  <c r="E143" i="8"/>
  <c r="D143" i="8"/>
  <c r="E142" i="8"/>
  <c r="D142" i="8"/>
  <c r="C142" i="8" s="1"/>
  <c r="E141" i="8"/>
  <c r="D141" i="8"/>
  <c r="C141" i="8" s="1"/>
  <c r="E140" i="8"/>
  <c r="D140" i="8"/>
  <c r="C140" i="8"/>
  <c r="E139" i="8"/>
  <c r="D139" i="8"/>
  <c r="E138" i="8"/>
  <c r="D138" i="8"/>
  <c r="C138" i="8" s="1"/>
  <c r="E137" i="8"/>
  <c r="D137" i="8"/>
  <c r="C137" i="8"/>
  <c r="E136" i="8"/>
  <c r="C136" i="8" s="1"/>
  <c r="D136" i="8"/>
  <c r="E135" i="8"/>
  <c r="D135" i="8"/>
  <c r="C135" i="8" s="1"/>
  <c r="E134" i="8"/>
  <c r="D134" i="8"/>
  <c r="C134" i="8"/>
  <c r="E133" i="8"/>
  <c r="D133" i="8"/>
  <c r="C133" i="8" s="1"/>
  <c r="E132" i="8"/>
  <c r="C132" i="8" s="1"/>
  <c r="D132" i="8"/>
  <c r="E131" i="8"/>
  <c r="D131" i="8"/>
  <c r="C131" i="8" s="1"/>
  <c r="E130" i="8"/>
  <c r="E151" i="8" s="1"/>
  <c r="D130" i="8"/>
  <c r="E129" i="8"/>
  <c r="D129" i="8"/>
  <c r="C129" i="8" s="1"/>
  <c r="E128" i="8"/>
  <c r="D128" i="8"/>
  <c r="C128" i="8"/>
  <c r="E127" i="8"/>
  <c r="D127" i="8"/>
  <c r="E126" i="8"/>
  <c r="D126" i="8"/>
  <c r="C126" i="8" s="1"/>
  <c r="E125" i="8"/>
  <c r="D125" i="8"/>
  <c r="C125" i="8" s="1"/>
  <c r="E124" i="8"/>
  <c r="D124" i="8"/>
  <c r="C124" i="8"/>
  <c r="E123" i="8"/>
  <c r="D123" i="8"/>
  <c r="E122" i="8"/>
  <c r="D122" i="8"/>
  <c r="C122" i="8" s="1"/>
  <c r="E121" i="8"/>
  <c r="D121" i="8"/>
  <c r="C121" i="8"/>
  <c r="E116" i="8"/>
  <c r="C116" i="8" s="1"/>
  <c r="D116" i="8"/>
  <c r="E115" i="8"/>
  <c r="D115" i="8"/>
  <c r="C115" i="8" s="1"/>
  <c r="E114" i="8"/>
  <c r="D114" i="8"/>
  <c r="C114" i="8"/>
  <c r="E113" i="8"/>
  <c r="D113" i="8"/>
  <c r="C113" i="8" s="1"/>
  <c r="E112" i="8"/>
  <c r="C112" i="8" s="1"/>
  <c r="D112" i="8"/>
  <c r="E111" i="8"/>
  <c r="D111" i="8"/>
  <c r="C111" i="8" s="1"/>
  <c r="E110" i="8"/>
  <c r="D110" i="8"/>
  <c r="E109" i="8"/>
  <c r="D109" i="8"/>
  <c r="E108" i="8"/>
  <c r="D108" i="8"/>
  <c r="C108" i="8"/>
  <c r="E102" i="8"/>
  <c r="D102" i="8"/>
  <c r="C102" i="8"/>
  <c r="E101" i="8"/>
  <c r="E97" i="8" s="1"/>
  <c r="D101" i="8"/>
  <c r="E100" i="8"/>
  <c r="D100" i="8"/>
  <c r="E99" i="8"/>
  <c r="D99" i="8"/>
  <c r="C99" i="8"/>
  <c r="E98" i="8"/>
  <c r="D98" i="8"/>
  <c r="C98" i="8"/>
  <c r="I97" i="8"/>
  <c r="H97" i="8"/>
  <c r="G97" i="8"/>
  <c r="F97" i="8"/>
  <c r="CM87" i="8"/>
  <c r="CC87" i="8" s="1"/>
  <c r="CL87" i="8"/>
  <c r="CB87" i="8" s="1"/>
  <c r="CK87" i="8"/>
  <c r="CA87" i="8"/>
  <c r="CM86" i="8"/>
  <c r="CL86" i="8"/>
  <c r="CB86" i="8" s="1"/>
  <c r="CK86" i="8"/>
  <c r="CC86" i="8"/>
  <c r="CA86" i="8"/>
  <c r="F86" i="8" s="1"/>
  <c r="B79" i="8"/>
  <c r="D74" i="8"/>
  <c r="C74" i="8"/>
  <c r="B74" i="8" s="1"/>
  <c r="CB74" i="8" s="1"/>
  <c r="CB73" i="8"/>
  <c r="D73" i="8"/>
  <c r="C73" i="8"/>
  <c r="B73" i="8" s="1"/>
  <c r="CB72" i="8"/>
  <c r="D72" i="8"/>
  <c r="C72" i="8"/>
  <c r="B72" i="8" s="1"/>
  <c r="CK67" i="8"/>
  <c r="CB67" i="8"/>
  <c r="C67" i="8"/>
  <c r="CL66" i="8"/>
  <c r="CA66" i="8"/>
  <c r="C66" i="8"/>
  <c r="CK66" i="8" s="1"/>
  <c r="C65" i="8"/>
  <c r="C64" i="8"/>
  <c r="C63" i="8"/>
  <c r="CK62" i="8"/>
  <c r="CA62" i="8"/>
  <c r="M62" i="8"/>
  <c r="C62" i="8"/>
  <c r="CB62" i="8" s="1"/>
  <c r="CK61" i="8"/>
  <c r="CB61" i="8"/>
  <c r="CA61" i="8"/>
  <c r="M61" i="8" s="1"/>
  <c r="C61" i="8"/>
  <c r="CL61" i="8" s="1"/>
  <c r="CA57" i="8"/>
  <c r="D57" i="8"/>
  <c r="C57" i="8"/>
  <c r="B57" i="8"/>
  <c r="CK56" i="8"/>
  <c r="D56" i="8"/>
  <c r="C56" i="8"/>
  <c r="B56" i="8"/>
  <c r="CB56" i="8" s="1"/>
  <c r="D55" i="8"/>
  <c r="B55" i="8" s="1"/>
  <c r="C55" i="8"/>
  <c r="J54" i="8"/>
  <c r="I54" i="8"/>
  <c r="H54" i="8"/>
  <c r="G54" i="8"/>
  <c r="F54" i="8"/>
  <c r="D54" i="8" s="1"/>
  <c r="E54" i="8"/>
  <c r="C54" i="8" s="1"/>
  <c r="B54" i="8"/>
  <c r="D49" i="8"/>
  <c r="C49" i="8"/>
  <c r="B49" i="8" s="1"/>
  <c r="CB49" i="8" s="1"/>
  <c r="CA48" i="8"/>
  <c r="D48" i="8"/>
  <c r="C48" i="8"/>
  <c r="B48" i="8"/>
  <c r="CB47" i="8"/>
  <c r="D47" i="8"/>
  <c r="C47" i="8"/>
  <c r="B47" i="8" s="1"/>
  <c r="CA46" i="8"/>
  <c r="D46" i="8"/>
  <c r="C46" i="8"/>
  <c r="B46" i="8"/>
  <c r="CB41" i="8"/>
  <c r="E41" i="8"/>
  <c r="D41" i="8"/>
  <c r="C41" i="8" s="1"/>
  <c r="CL40" i="8"/>
  <c r="CA40" i="8"/>
  <c r="E40" i="8"/>
  <c r="D40" i="8"/>
  <c r="C40" i="8"/>
  <c r="CB39" i="8"/>
  <c r="E39" i="8"/>
  <c r="D39" i="8"/>
  <c r="C39" i="8" s="1"/>
  <c r="E38" i="8"/>
  <c r="D38" i="8"/>
  <c r="C38" i="8"/>
  <c r="E37" i="8"/>
  <c r="D37" i="8"/>
  <c r="C37" i="8" s="1"/>
  <c r="CA36" i="8"/>
  <c r="E36" i="8"/>
  <c r="D36" i="8"/>
  <c r="C36" i="8"/>
  <c r="CB35" i="8"/>
  <c r="E35" i="8"/>
  <c r="D35" i="8"/>
  <c r="C35" i="8" s="1"/>
  <c r="CA34" i="8"/>
  <c r="E34" i="8"/>
  <c r="D34" i="8"/>
  <c r="C34" i="8"/>
  <c r="CB33" i="8"/>
  <c r="E33" i="8"/>
  <c r="D33" i="8"/>
  <c r="C33" i="8" s="1"/>
  <c r="CA32" i="8"/>
  <c r="E32" i="8"/>
  <c r="D32" i="8"/>
  <c r="C32" i="8"/>
  <c r="CB31" i="8"/>
  <c r="E31" i="8"/>
  <c r="D31" i="8"/>
  <c r="C31" i="8" s="1"/>
  <c r="E30" i="8"/>
  <c r="D30" i="8"/>
  <c r="C30" i="8"/>
  <c r="CA30" i="8" s="1"/>
  <c r="E29" i="8"/>
  <c r="D29" i="8"/>
  <c r="C29" i="8" s="1"/>
  <c r="CA28" i="8"/>
  <c r="E28" i="8"/>
  <c r="D28" i="8"/>
  <c r="C28" i="8"/>
  <c r="CB27" i="8"/>
  <c r="E27" i="8"/>
  <c r="D27" i="8"/>
  <c r="C27" i="8" s="1"/>
  <c r="CA26" i="8"/>
  <c r="E26" i="8"/>
  <c r="D26" i="8"/>
  <c r="C26" i="8"/>
  <c r="CB25" i="8"/>
  <c r="E25" i="8"/>
  <c r="D25" i="8"/>
  <c r="C25" i="8" s="1"/>
  <c r="CA24" i="8"/>
  <c r="E24" i="8"/>
  <c r="D24" i="8"/>
  <c r="C24" i="8"/>
  <c r="CL24" i="8" s="1"/>
  <c r="CB23" i="8"/>
  <c r="E23" i="8"/>
  <c r="D23" i="8"/>
  <c r="C23" i="8" s="1"/>
  <c r="E22" i="8"/>
  <c r="D22" i="8"/>
  <c r="C22" i="8"/>
  <c r="E21" i="8"/>
  <c r="D21" i="8"/>
  <c r="C21" i="8" s="1"/>
  <c r="CB21" i="8" s="1"/>
  <c r="CB20" i="8"/>
  <c r="E20" i="8"/>
  <c r="D20" i="8"/>
  <c r="C20" i="8" s="1"/>
  <c r="E15" i="8"/>
  <c r="D15" i="8"/>
  <c r="C15" i="8"/>
  <c r="E14" i="8"/>
  <c r="D14" i="8"/>
  <c r="C14" i="8" s="1"/>
  <c r="E13" i="8"/>
  <c r="C13" i="8" s="1"/>
  <c r="D13" i="8"/>
  <c r="A5" i="8"/>
  <c r="A4" i="8"/>
  <c r="A3" i="8"/>
  <c r="A2" i="8"/>
  <c r="AF326" i="10" l="1"/>
  <c r="CA36" i="9"/>
  <c r="T36" i="9" s="1"/>
  <c r="CL36" i="9"/>
  <c r="CK36" i="9"/>
  <c r="CB36" i="9"/>
  <c r="CK328" i="9"/>
  <c r="CB328" i="9"/>
  <c r="CA328" i="9"/>
  <c r="CL328" i="9"/>
  <c r="CL330" i="9"/>
  <c r="CK330" i="9"/>
  <c r="CB330" i="9"/>
  <c r="CA330" i="9"/>
  <c r="CA333" i="9"/>
  <c r="CL333" i="9"/>
  <c r="CK333" i="9"/>
  <c r="CB333" i="9"/>
  <c r="AF332" i="9"/>
  <c r="CA34" i="9"/>
  <c r="T34" i="9" s="1"/>
  <c r="CL34" i="9"/>
  <c r="CK34" i="9"/>
  <c r="B346" i="9" s="1"/>
  <c r="CB34" i="9"/>
  <c r="S47" i="9"/>
  <c r="A346" i="9"/>
  <c r="T25" i="9"/>
  <c r="T21" i="9"/>
  <c r="T26" i="9"/>
  <c r="T22" i="9"/>
  <c r="T24" i="9"/>
  <c r="CP204" i="9"/>
  <c r="CE204" i="9"/>
  <c r="AJ204" i="9" s="1"/>
  <c r="CO204" i="9"/>
  <c r="CF204" i="9"/>
  <c r="CB326" i="9"/>
  <c r="CA326" i="9"/>
  <c r="AF326" i="9" s="1"/>
  <c r="CL326" i="9"/>
  <c r="CK326" i="9"/>
  <c r="U211" i="9"/>
  <c r="CP203" i="9"/>
  <c r="CE203" i="9"/>
  <c r="AJ203" i="9" s="1"/>
  <c r="CO203" i="9"/>
  <c r="CF203" i="9"/>
  <c r="AF331" i="9"/>
  <c r="K74" i="9"/>
  <c r="T39" i="9"/>
  <c r="M61" i="9"/>
  <c r="T20" i="9"/>
  <c r="K73" i="9"/>
  <c r="AF329" i="9"/>
  <c r="M63" i="9"/>
  <c r="T32" i="9"/>
  <c r="CB55" i="8"/>
  <c r="CK55" i="8"/>
  <c r="CL55" i="8"/>
  <c r="CA55" i="8"/>
  <c r="CK22" i="8"/>
  <c r="CB22" i="8"/>
  <c r="CK29" i="8"/>
  <c r="CL29" i="8"/>
  <c r="CA29" i="8"/>
  <c r="T29" i="8" s="1"/>
  <c r="CK37" i="8"/>
  <c r="CL37" i="8"/>
  <c r="CA37" i="8"/>
  <c r="CK38" i="8"/>
  <c r="CB38" i="8"/>
  <c r="CL38" i="8"/>
  <c r="K57" i="8"/>
  <c r="CK64" i="8"/>
  <c r="CB64" i="8"/>
  <c r="CL64" i="8"/>
  <c r="CK23" i="8"/>
  <c r="CA23" i="8"/>
  <c r="T23" i="8" s="1"/>
  <c r="CL23" i="8"/>
  <c r="CK31" i="8"/>
  <c r="CA31" i="8"/>
  <c r="T31" i="8" s="1"/>
  <c r="CL31" i="8"/>
  <c r="CK32" i="8"/>
  <c r="CB32" i="8"/>
  <c r="CL32" i="8"/>
  <c r="T34" i="8"/>
  <c r="CK39" i="8"/>
  <c r="CA39" i="8"/>
  <c r="T39" i="8" s="1"/>
  <c r="CL39" i="8"/>
  <c r="CK40" i="8"/>
  <c r="CB40" i="8"/>
  <c r="T40" i="8" s="1"/>
  <c r="CB57" i="8"/>
  <c r="CK57" i="8"/>
  <c r="CL57" i="8"/>
  <c r="CA64" i="8"/>
  <c r="CK25" i="8"/>
  <c r="CL25" i="8"/>
  <c r="CA25" i="8"/>
  <c r="T25" i="8" s="1"/>
  <c r="CK26" i="8"/>
  <c r="CB26" i="8"/>
  <c r="T26" i="8" s="1"/>
  <c r="CL26" i="8"/>
  <c r="CK33" i="8"/>
  <c r="CL33" i="8"/>
  <c r="CA33" i="8"/>
  <c r="T33" i="8" s="1"/>
  <c r="CK34" i="8"/>
  <c r="CB34" i="8"/>
  <c r="CL34" i="8"/>
  <c r="CK41" i="8"/>
  <c r="CL41" i="8"/>
  <c r="CA41" i="8"/>
  <c r="T41" i="8" s="1"/>
  <c r="CK46" i="8"/>
  <c r="CB46" i="8"/>
  <c r="S46" i="8" s="1"/>
  <c r="CL46" i="8"/>
  <c r="S48" i="8"/>
  <c r="CL63" i="8"/>
  <c r="CA63" i="8"/>
  <c r="M63" i="8" s="1"/>
  <c r="CK63" i="8"/>
  <c r="CA65" i="8"/>
  <c r="CL65" i="8"/>
  <c r="CB65" i="8"/>
  <c r="CA73" i="8"/>
  <c r="K73" i="8" s="1"/>
  <c r="CL73" i="8"/>
  <c r="CK73" i="8"/>
  <c r="CK327" i="8"/>
  <c r="CB327" i="8"/>
  <c r="CA327" i="8"/>
  <c r="AF327" i="8" s="1"/>
  <c r="CL327" i="8"/>
  <c r="CK20" i="8"/>
  <c r="CA20" i="8"/>
  <c r="T20" i="8" s="1"/>
  <c r="CL20" i="8"/>
  <c r="CA22" i="8"/>
  <c r="T22" i="8" s="1"/>
  <c r="CK27" i="8"/>
  <c r="CA27" i="8"/>
  <c r="T27" i="8" s="1"/>
  <c r="CL27" i="8"/>
  <c r="CK28" i="8"/>
  <c r="CB28" i="8"/>
  <c r="T28" i="8" s="1"/>
  <c r="CL28" i="8"/>
  <c r="CB29" i="8"/>
  <c r="CK35" i="8"/>
  <c r="CA35" i="8"/>
  <c r="T35" i="8" s="1"/>
  <c r="CL35" i="8"/>
  <c r="CK36" i="8"/>
  <c r="CB36" i="8"/>
  <c r="T36" i="8" s="1"/>
  <c r="CL36" i="8"/>
  <c r="CB37" i="8"/>
  <c r="CA38" i="8"/>
  <c r="T38" i="8" s="1"/>
  <c r="CK47" i="8"/>
  <c r="CA47" i="8"/>
  <c r="S47" i="8" s="1"/>
  <c r="CL47" i="8"/>
  <c r="CK48" i="8"/>
  <c r="CB48" i="8"/>
  <c r="CL48" i="8"/>
  <c r="CB63" i="8"/>
  <c r="CK65" i="8"/>
  <c r="CA72" i="8"/>
  <c r="K72" i="8" s="1"/>
  <c r="CL72" i="8"/>
  <c r="CK72" i="8"/>
  <c r="CK211" i="8"/>
  <c r="CB211" i="8"/>
  <c r="CA211" i="8"/>
  <c r="CL211" i="8"/>
  <c r="CK21" i="8"/>
  <c r="CL21" i="8"/>
  <c r="CA21" i="8"/>
  <c r="T21" i="8" s="1"/>
  <c r="CL22" i="8"/>
  <c r="CK30" i="8"/>
  <c r="CB30" i="8"/>
  <c r="T30" i="8" s="1"/>
  <c r="CL30" i="8"/>
  <c r="T32" i="8"/>
  <c r="CK49" i="8"/>
  <c r="CL49" i="8"/>
  <c r="CA49" i="8"/>
  <c r="S49" i="8" s="1"/>
  <c r="CL203" i="8"/>
  <c r="CD203" i="8"/>
  <c r="CB203" i="8"/>
  <c r="E205" i="8"/>
  <c r="CK24" i="8"/>
  <c r="CB24" i="8"/>
  <c r="T24" i="8" s="1"/>
  <c r="CA74" i="8"/>
  <c r="K74" i="8" s="1"/>
  <c r="CL74" i="8"/>
  <c r="CK74" i="8"/>
  <c r="CK210" i="8"/>
  <c r="CA210" i="8"/>
  <c r="U210" i="8" s="1"/>
  <c r="CL210" i="8"/>
  <c r="CB210" i="8"/>
  <c r="CK212" i="8"/>
  <c r="CL212" i="8"/>
  <c r="CB212" i="8"/>
  <c r="U212" i="8" s="1"/>
  <c r="L321" i="8"/>
  <c r="T321" i="8"/>
  <c r="AB321" i="8"/>
  <c r="AJ321" i="8"/>
  <c r="B333" i="8"/>
  <c r="CL56" i="8"/>
  <c r="CL62" i="8"/>
  <c r="CA67" i="8"/>
  <c r="M67" i="8" s="1"/>
  <c r="CL67" i="8"/>
  <c r="D97" i="8"/>
  <c r="C101" i="8"/>
  <c r="C109" i="8"/>
  <c r="C130" i="8"/>
  <c r="C156" i="8"/>
  <c r="C162" i="8" s="1"/>
  <c r="C170" i="8"/>
  <c r="C187" i="8"/>
  <c r="C190" i="8" s="1"/>
  <c r="D190" i="8"/>
  <c r="C205" i="8"/>
  <c r="CL204" i="8"/>
  <c r="CD204" i="8"/>
  <c r="CB204" i="8"/>
  <c r="CN204" i="8"/>
  <c r="G220" i="8"/>
  <c r="CA274" i="8"/>
  <c r="CL274" i="8"/>
  <c r="CB274" i="8"/>
  <c r="C282" i="8"/>
  <c r="L326" i="8"/>
  <c r="U330" i="8"/>
  <c r="B330" i="8" s="1"/>
  <c r="B332" i="8"/>
  <c r="U332" i="8"/>
  <c r="CA273" i="8"/>
  <c r="CL273" i="8"/>
  <c r="CB273" i="8"/>
  <c r="CL329" i="8"/>
  <c r="CK329" i="8"/>
  <c r="CA329" i="8"/>
  <c r="AF329" i="8" s="1"/>
  <c r="CA56" i="8"/>
  <c r="K56" i="8" s="1"/>
  <c r="F87" i="8"/>
  <c r="C100" i="8"/>
  <c r="C97" i="8" s="1"/>
  <c r="C110" i="8"/>
  <c r="C146" i="8"/>
  <c r="D162" i="8"/>
  <c r="E321" i="8"/>
  <c r="C302" i="8"/>
  <c r="C305" i="8"/>
  <c r="CB66" i="8"/>
  <c r="M66" i="8" s="1"/>
  <c r="C127" i="8"/>
  <c r="C143" i="8"/>
  <c r="C157" i="8"/>
  <c r="C171" i="8"/>
  <c r="C203" i="8"/>
  <c r="CK203" i="8"/>
  <c r="C204" i="8"/>
  <c r="CK204" i="8"/>
  <c r="G219" i="8"/>
  <c r="C286" i="8"/>
  <c r="C289" i="8"/>
  <c r="C306" i="8"/>
  <c r="C309" i="8"/>
  <c r="C326" i="8"/>
  <c r="B326" i="8" s="1"/>
  <c r="C328" i="8"/>
  <c r="B328" i="8" s="1"/>
  <c r="L332" i="8"/>
  <c r="C123" i="8"/>
  <c r="C139" i="8"/>
  <c r="C151" i="8" s="1"/>
  <c r="C153" i="8"/>
  <c r="C167" i="8"/>
  <c r="C196" i="8"/>
  <c r="CC203" i="8"/>
  <c r="CM203" i="8"/>
  <c r="CC204" i="8"/>
  <c r="G231" i="8"/>
  <c r="G232" i="8"/>
  <c r="C250" i="8"/>
  <c r="C253" i="8"/>
  <c r="C258" i="8"/>
  <c r="C265" i="8"/>
  <c r="F321" i="8"/>
  <c r="J321" i="8"/>
  <c r="N321" i="8"/>
  <c r="R321" i="8"/>
  <c r="V321" i="8"/>
  <c r="Z321" i="8"/>
  <c r="AD321" i="8"/>
  <c r="AH321" i="8"/>
  <c r="AL321" i="8"/>
  <c r="C276" i="8"/>
  <c r="C279" i="8"/>
  <c r="C292" i="8"/>
  <c r="C295" i="8"/>
  <c r="C300" i="8"/>
  <c r="C315" i="8"/>
  <c r="U331" i="8"/>
  <c r="B331" i="8" s="1"/>
  <c r="U333" i="8"/>
  <c r="W333" i="7"/>
  <c r="U333" i="7" s="1"/>
  <c r="V333" i="7"/>
  <c r="E333" i="7"/>
  <c r="D333" i="7"/>
  <c r="C333" i="7" s="1"/>
  <c r="W332" i="7"/>
  <c r="V332" i="7"/>
  <c r="U332" i="7"/>
  <c r="N332" i="7"/>
  <c r="M332" i="7"/>
  <c r="L332" i="7" s="1"/>
  <c r="E332" i="7"/>
  <c r="C332" i="7" s="1"/>
  <c r="D332" i="7"/>
  <c r="W331" i="7"/>
  <c r="V331" i="7"/>
  <c r="U331" i="7" s="1"/>
  <c r="E331" i="7"/>
  <c r="C331" i="7" s="1"/>
  <c r="D331" i="7"/>
  <c r="W330" i="7"/>
  <c r="V330" i="7"/>
  <c r="U330" i="7" s="1"/>
  <c r="B330" i="7" s="1"/>
  <c r="N330" i="7"/>
  <c r="L330" i="7" s="1"/>
  <c r="M330" i="7"/>
  <c r="E330" i="7"/>
  <c r="D330" i="7"/>
  <c r="C330" i="7" s="1"/>
  <c r="CA329" i="7"/>
  <c r="W329" i="7"/>
  <c r="U329" i="7" s="1"/>
  <c r="V329" i="7"/>
  <c r="E329" i="7"/>
  <c r="D329" i="7"/>
  <c r="C329" i="7" s="1"/>
  <c r="B329" i="7"/>
  <c r="W328" i="7"/>
  <c r="U328" i="7" s="1"/>
  <c r="V328" i="7"/>
  <c r="N328" i="7"/>
  <c r="M328" i="7"/>
  <c r="L328" i="7" s="1"/>
  <c r="E328" i="7"/>
  <c r="C328" i="7" s="1"/>
  <c r="B328" i="7" s="1"/>
  <c r="D328" i="7"/>
  <c r="W327" i="7"/>
  <c r="V327" i="7"/>
  <c r="U327" i="7" s="1"/>
  <c r="E327" i="7"/>
  <c r="C327" i="7" s="1"/>
  <c r="B327" i="7" s="1"/>
  <c r="D327" i="7"/>
  <c r="W326" i="7"/>
  <c r="V326" i="7"/>
  <c r="U326" i="7" s="1"/>
  <c r="N326" i="7"/>
  <c r="L326" i="7" s="1"/>
  <c r="M326" i="7"/>
  <c r="E326" i="7"/>
  <c r="D326" i="7"/>
  <c r="C326" i="7" s="1"/>
  <c r="AV321" i="7"/>
  <c r="AN321" i="7"/>
  <c r="AF321" i="7"/>
  <c r="P321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C320" i="7" s="1"/>
  <c r="D320" i="7"/>
  <c r="E319" i="7"/>
  <c r="D319" i="7"/>
  <c r="C319" i="7" s="1"/>
  <c r="E318" i="7"/>
  <c r="D318" i="7"/>
  <c r="C318" i="7"/>
  <c r="E317" i="7"/>
  <c r="D317" i="7"/>
  <c r="C317" i="7" s="1"/>
  <c r="E316" i="7"/>
  <c r="D316" i="7"/>
  <c r="C316" i="7"/>
  <c r="E315" i="7"/>
  <c r="D315" i="7"/>
  <c r="C315" i="7" s="1"/>
  <c r="E314" i="7"/>
  <c r="C314" i="7" s="1"/>
  <c r="D314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X321" i="7" s="1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H321" i="7" s="1"/>
  <c r="G313" i="7"/>
  <c r="E313" i="7" s="1"/>
  <c r="F313" i="7"/>
  <c r="D313" i="7" s="1"/>
  <c r="C313" i="7" s="1"/>
  <c r="E312" i="7"/>
  <c r="D312" i="7"/>
  <c r="C312" i="7"/>
  <c r="E311" i="7"/>
  <c r="D311" i="7"/>
  <c r="C311" i="7" s="1"/>
  <c r="E310" i="7"/>
  <c r="D310" i="7"/>
  <c r="C310" i="7"/>
  <c r="E309" i="7"/>
  <c r="D309" i="7"/>
  <c r="C309" i="7" s="1"/>
  <c r="E308" i="7"/>
  <c r="C308" i="7" s="1"/>
  <c r="D308" i="7"/>
  <c r="E307" i="7"/>
  <c r="D307" i="7"/>
  <c r="C307" i="7" s="1"/>
  <c r="E306" i="7"/>
  <c r="C306" i="7" s="1"/>
  <c r="D306" i="7"/>
  <c r="E305" i="7"/>
  <c r="D305" i="7"/>
  <c r="C305" i="7" s="1"/>
  <c r="E304" i="7"/>
  <c r="C304" i="7" s="1"/>
  <c r="D304" i="7"/>
  <c r="E303" i="7"/>
  <c r="D303" i="7"/>
  <c r="C303" i="7" s="1"/>
  <c r="E302" i="7"/>
  <c r="D302" i="7"/>
  <c r="C302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 s="1"/>
  <c r="E300" i="7"/>
  <c r="C300" i="7" s="1"/>
  <c r="D300" i="7"/>
  <c r="E299" i="7"/>
  <c r="D299" i="7"/>
  <c r="C299" i="7" s="1"/>
  <c r="E298" i="7"/>
  <c r="D298" i="7"/>
  <c r="C298" i="7"/>
  <c r="E297" i="7"/>
  <c r="D297" i="7"/>
  <c r="C297" i="7" s="1"/>
  <c r="E296" i="7"/>
  <c r="D296" i="7"/>
  <c r="C296" i="7"/>
  <c r="E295" i="7"/>
  <c r="D295" i="7"/>
  <c r="C295" i="7" s="1"/>
  <c r="E294" i="7"/>
  <c r="C294" i="7" s="1"/>
  <c r="D294" i="7"/>
  <c r="E293" i="7"/>
  <c r="D293" i="7"/>
  <c r="C293" i="7" s="1"/>
  <c r="E292" i="7"/>
  <c r="C292" i="7" s="1"/>
  <c r="D292" i="7"/>
  <c r="E291" i="7"/>
  <c r="D291" i="7"/>
  <c r="C291" i="7" s="1"/>
  <c r="E290" i="7"/>
  <c r="D290" i="7"/>
  <c r="C290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E289" i="7" s="1"/>
  <c r="F289" i="7"/>
  <c r="D289" i="7"/>
  <c r="E288" i="7"/>
  <c r="C288" i="7" s="1"/>
  <c r="D288" i="7"/>
  <c r="E287" i="7"/>
  <c r="D287" i="7"/>
  <c r="C287" i="7" s="1"/>
  <c r="E286" i="7"/>
  <c r="D286" i="7"/>
  <c r="C286" i="7"/>
  <c r="E285" i="7"/>
  <c r="D285" i="7"/>
  <c r="C285" i="7" s="1"/>
  <c r="E284" i="7"/>
  <c r="D284" i="7"/>
  <c r="C284" i="7"/>
  <c r="E283" i="7"/>
  <c r="D283" i="7"/>
  <c r="C283" i="7" s="1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E282" i="7" s="1"/>
  <c r="F282" i="7"/>
  <c r="D282" i="7" s="1"/>
  <c r="E281" i="7"/>
  <c r="D281" i="7"/>
  <c r="C281" i="7" s="1"/>
  <c r="E280" i="7"/>
  <c r="D280" i="7"/>
  <c r="C280" i="7"/>
  <c r="E279" i="7"/>
  <c r="D279" i="7"/>
  <c r="C279" i="7" s="1"/>
  <c r="E278" i="7"/>
  <c r="D278" i="7"/>
  <c r="C278" i="7"/>
  <c r="E277" i="7"/>
  <c r="D277" i="7"/>
  <c r="C277" i="7" s="1"/>
  <c r="E276" i="7"/>
  <c r="C276" i="7" s="1"/>
  <c r="D276" i="7"/>
  <c r="AW275" i="7"/>
  <c r="AW321" i="7" s="1"/>
  <c r="AV275" i="7"/>
  <c r="AU275" i="7"/>
  <c r="AU321" i="7" s="1"/>
  <c r="AT275" i="7"/>
  <c r="AT321" i="7" s="1"/>
  <c r="AS275" i="7"/>
  <c r="AS321" i="7" s="1"/>
  <c r="AR275" i="7"/>
  <c r="AR321" i="7" s="1"/>
  <c r="AQ275" i="7"/>
  <c r="AQ321" i="7" s="1"/>
  <c r="AP275" i="7"/>
  <c r="AP321" i="7" s="1"/>
  <c r="AO275" i="7"/>
  <c r="AO321" i="7" s="1"/>
  <c r="AN275" i="7"/>
  <c r="AM275" i="7"/>
  <c r="AL275" i="7"/>
  <c r="AK275" i="7"/>
  <c r="AJ275" i="7"/>
  <c r="AJ321" i="7" s="1"/>
  <c r="AI275" i="7"/>
  <c r="AH275" i="7"/>
  <c r="AG275" i="7"/>
  <c r="AF275" i="7"/>
  <c r="AE275" i="7"/>
  <c r="AD275" i="7"/>
  <c r="AC275" i="7"/>
  <c r="AB275" i="7"/>
  <c r="AB321" i="7" s="1"/>
  <c r="AA275" i="7"/>
  <c r="Z275" i="7"/>
  <c r="Y275" i="7"/>
  <c r="X275" i="7"/>
  <c r="W275" i="7"/>
  <c r="V275" i="7"/>
  <c r="U275" i="7"/>
  <c r="T275" i="7"/>
  <c r="T321" i="7" s="1"/>
  <c r="S275" i="7"/>
  <c r="R275" i="7"/>
  <c r="Q275" i="7"/>
  <c r="P275" i="7"/>
  <c r="O275" i="7"/>
  <c r="N275" i="7"/>
  <c r="M275" i="7"/>
  <c r="L275" i="7"/>
  <c r="L321" i="7" s="1"/>
  <c r="K275" i="7"/>
  <c r="J275" i="7"/>
  <c r="I275" i="7"/>
  <c r="H275" i="7"/>
  <c r="G275" i="7"/>
  <c r="F275" i="7"/>
  <c r="CL274" i="7"/>
  <c r="E274" i="7"/>
  <c r="D274" i="7"/>
  <c r="C274" i="7" s="1"/>
  <c r="CB273" i="7"/>
  <c r="E273" i="7"/>
  <c r="D273" i="7"/>
  <c r="C273" i="7" s="1"/>
  <c r="E268" i="7"/>
  <c r="C268" i="7" s="1"/>
  <c r="D268" i="7"/>
  <c r="E267" i="7"/>
  <c r="D267" i="7"/>
  <c r="C267" i="7" s="1"/>
  <c r="E266" i="7"/>
  <c r="D266" i="7"/>
  <c r="C266" i="7"/>
  <c r="E265" i="7"/>
  <c r="D265" i="7"/>
  <c r="C265" i="7" s="1"/>
  <c r="E264" i="7"/>
  <c r="D264" i="7"/>
  <c r="C264" i="7"/>
  <c r="E263" i="7"/>
  <c r="D263" i="7"/>
  <c r="C263" i="7" s="1"/>
  <c r="E258" i="7"/>
  <c r="C258" i="7" s="1"/>
  <c r="D258" i="7"/>
  <c r="E257" i="7"/>
  <c r="D257" i="7"/>
  <c r="C257" i="7" s="1"/>
  <c r="E256" i="7"/>
  <c r="C256" i="7" s="1"/>
  <c r="D256" i="7"/>
  <c r="E255" i="7"/>
  <c r="D255" i="7"/>
  <c r="C255" i="7" s="1"/>
  <c r="E254" i="7"/>
  <c r="D254" i="7"/>
  <c r="C254" i="7"/>
  <c r="E253" i="7"/>
  <c r="D253" i="7"/>
  <c r="C253" i="7" s="1"/>
  <c r="E252" i="7"/>
  <c r="D252" i="7"/>
  <c r="C252" i="7"/>
  <c r="E251" i="7"/>
  <c r="D251" i="7"/>
  <c r="C251" i="7" s="1"/>
  <c r="E250" i="7"/>
  <c r="C250" i="7" s="1"/>
  <c r="D250" i="7"/>
  <c r="E249" i="7"/>
  <c r="D249" i="7"/>
  <c r="C249" i="7" s="1"/>
  <c r="CN235" i="7"/>
  <c r="CM235" i="7"/>
  <c r="CL235" i="7"/>
  <c r="CK235" i="7"/>
  <c r="CD235" i="7"/>
  <c r="CC235" i="7"/>
  <c r="CB235" i="7"/>
  <c r="G235" i="7" s="1"/>
  <c r="CA235" i="7"/>
  <c r="CN234" i="7"/>
  <c r="CM234" i="7"/>
  <c r="CL234" i="7"/>
  <c r="CK234" i="7"/>
  <c r="CD234" i="7"/>
  <c r="CC234" i="7"/>
  <c r="CB234" i="7"/>
  <c r="CA234" i="7"/>
  <c r="G234" i="7" s="1"/>
  <c r="CN233" i="7"/>
  <c r="CM233" i="7"/>
  <c r="CL233" i="7"/>
  <c r="CK233" i="7"/>
  <c r="CD233" i="7"/>
  <c r="CC233" i="7"/>
  <c r="CB233" i="7"/>
  <c r="G233" i="7" s="1"/>
  <c r="CA233" i="7"/>
  <c r="CN232" i="7"/>
  <c r="CM232" i="7"/>
  <c r="CL232" i="7"/>
  <c r="CK232" i="7"/>
  <c r="CD232" i="7"/>
  <c r="CC232" i="7"/>
  <c r="CB232" i="7"/>
  <c r="CA232" i="7"/>
  <c r="CN231" i="7"/>
  <c r="CM231" i="7"/>
  <c r="CL231" i="7"/>
  <c r="CK231" i="7"/>
  <c r="CD231" i="7"/>
  <c r="CC231" i="7"/>
  <c r="CB231" i="7"/>
  <c r="CA231" i="7"/>
  <c r="G231" i="7"/>
  <c r="CN230" i="7"/>
  <c r="CM230" i="7"/>
  <c r="CL230" i="7"/>
  <c r="CK230" i="7"/>
  <c r="CD230" i="7"/>
  <c r="CC230" i="7"/>
  <c r="CB230" i="7"/>
  <c r="CA230" i="7"/>
  <c r="G230" i="7" s="1"/>
  <c r="F229" i="7"/>
  <c r="E229" i="7"/>
  <c r="D229" i="7"/>
  <c r="C229" i="7"/>
  <c r="CN225" i="7"/>
  <c r="CM225" i="7"/>
  <c r="CL225" i="7"/>
  <c r="CK225" i="7"/>
  <c r="CD225" i="7"/>
  <c r="CC225" i="7"/>
  <c r="CB225" i="7"/>
  <c r="CA225" i="7"/>
  <c r="G225" i="7"/>
  <c r="CN224" i="7"/>
  <c r="CM224" i="7"/>
  <c r="CL224" i="7"/>
  <c r="CK224" i="7"/>
  <c r="CD224" i="7"/>
  <c r="CC224" i="7"/>
  <c r="CB224" i="7"/>
  <c r="CA224" i="7"/>
  <c r="G224" i="7" s="1"/>
  <c r="CN223" i="7"/>
  <c r="CM223" i="7"/>
  <c r="CL223" i="7"/>
  <c r="CK223" i="7"/>
  <c r="CD223" i="7"/>
  <c r="CC223" i="7"/>
  <c r="CB223" i="7"/>
  <c r="G223" i="7" s="1"/>
  <c r="CA223" i="7"/>
  <c r="CN222" i="7"/>
  <c r="CM222" i="7"/>
  <c r="CL222" i="7"/>
  <c r="CK222" i="7"/>
  <c r="CD222" i="7"/>
  <c r="CC222" i="7"/>
  <c r="CB222" i="7"/>
  <c r="CA222" i="7"/>
  <c r="CN221" i="7"/>
  <c r="CM221" i="7"/>
  <c r="CL221" i="7"/>
  <c r="CK221" i="7"/>
  <c r="CD221" i="7"/>
  <c r="CC221" i="7"/>
  <c r="CB221" i="7"/>
  <c r="G221" i="7" s="1"/>
  <c r="CA221" i="7"/>
  <c r="CN220" i="7"/>
  <c r="CM220" i="7"/>
  <c r="CL220" i="7"/>
  <c r="CK220" i="7"/>
  <c r="CD220" i="7"/>
  <c r="CC220" i="7"/>
  <c r="CB220" i="7"/>
  <c r="CA220" i="7"/>
  <c r="CN219" i="7"/>
  <c r="CM219" i="7"/>
  <c r="CL219" i="7"/>
  <c r="CK219" i="7"/>
  <c r="CD219" i="7"/>
  <c r="CC219" i="7"/>
  <c r="CB219" i="7"/>
  <c r="CA219" i="7"/>
  <c r="G219" i="7"/>
  <c r="CN218" i="7"/>
  <c r="CM218" i="7"/>
  <c r="CL218" i="7"/>
  <c r="CK218" i="7"/>
  <c r="CD218" i="7"/>
  <c r="CC218" i="7"/>
  <c r="CB218" i="7"/>
  <c r="CA218" i="7"/>
  <c r="G218" i="7" s="1"/>
  <c r="CN217" i="7"/>
  <c r="CM217" i="7"/>
  <c r="CL217" i="7"/>
  <c r="CK217" i="7"/>
  <c r="CD217" i="7"/>
  <c r="CC217" i="7"/>
  <c r="CB217" i="7"/>
  <c r="CA217" i="7"/>
  <c r="G217" i="7"/>
  <c r="F216" i="7"/>
  <c r="E216" i="7"/>
  <c r="D216" i="7"/>
  <c r="C216" i="7"/>
  <c r="E212" i="7"/>
  <c r="D212" i="7"/>
  <c r="C212" i="7"/>
  <c r="CK212" i="7" s="1"/>
  <c r="E211" i="7"/>
  <c r="C211" i="7" s="1"/>
  <c r="D211" i="7"/>
  <c r="CK210" i="7"/>
  <c r="E210" i="7"/>
  <c r="D210" i="7"/>
  <c r="C210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CN204" i="7"/>
  <c r="CL204" i="7"/>
  <c r="CD204" i="7"/>
  <c r="CB204" i="7"/>
  <c r="E204" i="7"/>
  <c r="D204" i="7"/>
  <c r="CP203" i="7"/>
  <c r="CN203" i="7"/>
  <c r="CM203" i="7"/>
  <c r="CL203" i="7"/>
  <c r="CF203" i="7"/>
  <c r="CD203" i="7"/>
  <c r="CB203" i="7"/>
  <c r="CA203" i="7"/>
  <c r="E203" i="7"/>
  <c r="E205" i="7" s="1"/>
  <c r="D203" i="7"/>
  <c r="D205" i="7" s="1"/>
  <c r="C205" i="7" s="1"/>
  <c r="C203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E198" i="7" s="1"/>
  <c r="C198" i="7" s="1"/>
  <c r="F198" i="7"/>
  <c r="D198" i="7" s="1"/>
  <c r="E197" i="7"/>
  <c r="D197" i="7"/>
  <c r="C197" i="7" s="1"/>
  <c r="E196" i="7"/>
  <c r="D196" i="7"/>
  <c r="C196" i="7" s="1"/>
  <c r="Q190" i="7"/>
  <c r="P190" i="7"/>
  <c r="O190" i="7"/>
  <c r="N190" i="7"/>
  <c r="M190" i="7"/>
  <c r="L190" i="7"/>
  <c r="K190" i="7"/>
  <c r="J190" i="7"/>
  <c r="I190" i="7"/>
  <c r="H190" i="7"/>
  <c r="G190" i="7"/>
  <c r="F190" i="7"/>
  <c r="E189" i="7"/>
  <c r="C189" i="7" s="1"/>
  <c r="D189" i="7"/>
  <c r="E188" i="7"/>
  <c r="D188" i="7"/>
  <c r="C188" i="7" s="1"/>
  <c r="E187" i="7"/>
  <c r="D187" i="7"/>
  <c r="C187" i="7" s="1"/>
  <c r="E182" i="7"/>
  <c r="D182" i="7"/>
  <c r="C182" i="7"/>
  <c r="E181" i="7"/>
  <c r="D181" i="7"/>
  <c r="C181" i="7"/>
  <c r="E180" i="7"/>
  <c r="D180" i="7"/>
  <c r="E179" i="7"/>
  <c r="C179" i="7" s="1"/>
  <c r="D179" i="7"/>
  <c r="E178" i="7"/>
  <c r="D178" i="7"/>
  <c r="C178" i="7" s="1"/>
  <c r="E177" i="7"/>
  <c r="C177" i="7" s="1"/>
  <c r="D177" i="7"/>
  <c r="E172" i="7"/>
  <c r="D172" i="7"/>
  <c r="C172" i="7" s="1"/>
  <c r="E171" i="7"/>
  <c r="D171" i="7"/>
  <c r="C171" i="7" s="1"/>
  <c r="E170" i="7"/>
  <c r="D170" i="7"/>
  <c r="C170" i="7"/>
  <c r="E169" i="7"/>
  <c r="C169" i="7" s="1"/>
  <c r="D169" i="7"/>
  <c r="E168" i="7"/>
  <c r="D168" i="7"/>
  <c r="E167" i="7"/>
  <c r="D167" i="7"/>
  <c r="C167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1" i="7"/>
  <c r="D161" i="7"/>
  <c r="C161" i="7" s="1"/>
  <c r="E160" i="7"/>
  <c r="D160" i="7"/>
  <c r="C160" i="7"/>
  <c r="E159" i="7"/>
  <c r="D159" i="7"/>
  <c r="C159" i="7"/>
  <c r="E158" i="7"/>
  <c r="D158" i="7"/>
  <c r="E157" i="7"/>
  <c r="D157" i="7"/>
  <c r="C157" i="7"/>
  <c r="E156" i="7"/>
  <c r="D156" i="7"/>
  <c r="C156" i="7" s="1"/>
  <c r="E155" i="7"/>
  <c r="C155" i="7" s="1"/>
  <c r="D155" i="7"/>
  <c r="E154" i="7"/>
  <c r="D154" i="7"/>
  <c r="C154" i="7" s="1"/>
  <c r="E153" i="7"/>
  <c r="E162" i="7" s="1"/>
  <c r="D153" i="7"/>
  <c r="C153" i="7" s="1"/>
  <c r="E152" i="7"/>
  <c r="D152" i="7"/>
  <c r="C152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0" i="7"/>
  <c r="D150" i="7"/>
  <c r="C150" i="7"/>
  <c r="E149" i="7"/>
  <c r="C149" i="7" s="1"/>
  <c r="D149" i="7"/>
  <c r="E148" i="7"/>
  <c r="D148" i="7"/>
  <c r="E147" i="7"/>
  <c r="C147" i="7" s="1"/>
  <c r="D147" i="7"/>
  <c r="E146" i="7"/>
  <c r="D146" i="7"/>
  <c r="C146" i="7" s="1"/>
  <c r="E145" i="7"/>
  <c r="C145" i="7" s="1"/>
  <c r="D145" i="7"/>
  <c r="E144" i="7"/>
  <c r="D144" i="7"/>
  <c r="C144" i="7" s="1"/>
  <c r="E143" i="7"/>
  <c r="D143" i="7"/>
  <c r="C143" i="7" s="1"/>
  <c r="E142" i="7"/>
  <c r="D142" i="7"/>
  <c r="C142" i="7"/>
  <c r="E141" i="7"/>
  <c r="D141" i="7"/>
  <c r="C141" i="7"/>
  <c r="E140" i="7"/>
  <c r="D140" i="7"/>
  <c r="E139" i="7"/>
  <c r="C139" i="7" s="1"/>
  <c r="D139" i="7"/>
  <c r="E138" i="7"/>
  <c r="D138" i="7"/>
  <c r="C138" i="7" s="1"/>
  <c r="E137" i="7"/>
  <c r="C137" i="7" s="1"/>
  <c r="D137" i="7"/>
  <c r="E136" i="7"/>
  <c r="D136" i="7"/>
  <c r="C136" i="7" s="1"/>
  <c r="E135" i="7"/>
  <c r="D135" i="7"/>
  <c r="C135" i="7" s="1"/>
  <c r="E134" i="7"/>
  <c r="D134" i="7"/>
  <c r="C134" i="7"/>
  <c r="E133" i="7"/>
  <c r="C133" i="7" s="1"/>
  <c r="D133" i="7"/>
  <c r="E132" i="7"/>
  <c r="D132" i="7"/>
  <c r="E131" i="7"/>
  <c r="D131" i="7"/>
  <c r="C131" i="7"/>
  <c r="E130" i="7"/>
  <c r="D130" i="7"/>
  <c r="C130" i="7" s="1"/>
  <c r="E129" i="7"/>
  <c r="C129" i="7" s="1"/>
  <c r="D129" i="7"/>
  <c r="E128" i="7"/>
  <c r="D128" i="7"/>
  <c r="C128" i="7" s="1"/>
  <c r="E127" i="7"/>
  <c r="D127" i="7"/>
  <c r="C127" i="7" s="1"/>
  <c r="E126" i="7"/>
  <c r="D126" i="7"/>
  <c r="C126" i="7"/>
  <c r="E125" i="7"/>
  <c r="D125" i="7"/>
  <c r="C125" i="7"/>
  <c r="E124" i="7"/>
  <c r="D124" i="7"/>
  <c r="E123" i="7"/>
  <c r="D123" i="7"/>
  <c r="C123" i="7"/>
  <c r="E122" i="7"/>
  <c r="D122" i="7"/>
  <c r="C122" i="7" s="1"/>
  <c r="E121" i="7"/>
  <c r="C121" i="7" s="1"/>
  <c r="D121" i="7"/>
  <c r="E116" i="7"/>
  <c r="D116" i="7"/>
  <c r="C116" i="7" s="1"/>
  <c r="E115" i="7"/>
  <c r="D115" i="7"/>
  <c r="C115" i="7" s="1"/>
  <c r="E114" i="7"/>
  <c r="D114" i="7"/>
  <c r="C114" i="7"/>
  <c r="E113" i="7"/>
  <c r="C113" i="7" s="1"/>
  <c r="D113" i="7"/>
  <c r="E112" i="7"/>
  <c r="D112" i="7"/>
  <c r="E111" i="7"/>
  <c r="D111" i="7"/>
  <c r="C111" i="7"/>
  <c r="E110" i="7"/>
  <c r="D110" i="7"/>
  <c r="C110" i="7" s="1"/>
  <c r="E109" i="7"/>
  <c r="D109" i="7"/>
  <c r="C109" i="7"/>
  <c r="E108" i="7"/>
  <c r="D108" i="7"/>
  <c r="C108" i="7" s="1"/>
  <c r="E102" i="7"/>
  <c r="D102" i="7"/>
  <c r="C102" i="7" s="1"/>
  <c r="E101" i="7"/>
  <c r="D101" i="7"/>
  <c r="C101" i="7"/>
  <c r="E100" i="7"/>
  <c r="D100" i="7"/>
  <c r="C100" i="7"/>
  <c r="E99" i="7"/>
  <c r="D99" i="7"/>
  <c r="E98" i="7"/>
  <c r="D98" i="7"/>
  <c r="C98" i="7"/>
  <c r="I97" i="7"/>
  <c r="H97" i="7"/>
  <c r="G97" i="7"/>
  <c r="F97" i="7"/>
  <c r="CM87" i="7"/>
  <c r="CC87" i="7" s="1"/>
  <c r="CL87" i="7"/>
  <c r="CK87" i="7"/>
  <c r="CA87" i="7" s="1"/>
  <c r="F87" i="7" s="1"/>
  <c r="CB87" i="7"/>
  <c r="CM86" i="7"/>
  <c r="CL86" i="7"/>
  <c r="CB86" i="7" s="1"/>
  <c r="CK86" i="7"/>
  <c r="CC86" i="7"/>
  <c r="CA86" i="7"/>
  <c r="F86" i="7" s="1"/>
  <c r="B79" i="7"/>
  <c r="D74" i="7"/>
  <c r="C74" i="7"/>
  <c r="B74" i="7"/>
  <c r="CA74" i="7" s="1"/>
  <c r="D73" i="7"/>
  <c r="B73" i="7" s="1"/>
  <c r="C73" i="7"/>
  <c r="D72" i="7"/>
  <c r="B72" i="7" s="1"/>
  <c r="C72" i="7"/>
  <c r="CK67" i="7"/>
  <c r="CA67" i="7"/>
  <c r="C67" i="7"/>
  <c r="C66" i="7"/>
  <c r="CK66" i="7" s="1"/>
  <c r="CA65" i="7"/>
  <c r="C65" i="7"/>
  <c r="CK65" i="7" s="1"/>
  <c r="CK64" i="7"/>
  <c r="C64" i="7"/>
  <c r="CK63" i="7"/>
  <c r="CA63" i="7"/>
  <c r="C63" i="7"/>
  <c r="C62" i="7"/>
  <c r="CA61" i="7"/>
  <c r="C61" i="7"/>
  <c r="CK61" i="7" s="1"/>
  <c r="D57" i="7"/>
  <c r="C57" i="7"/>
  <c r="B57" i="7"/>
  <c r="D56" i="7"/>
  <c r="B56" i="7" s="1"/>
  <c r="C56" i="7"/>
  <c r="D55" i="7"/>
  <c r="B55" i="7" s="1"/>
  <c r="C55" i="7"/>
  <c r="J54" i="7"/>
  <c r="I54" i="7"/>
  <c r="H54" i="7"/>
  <c r="G54" i="7"/>
  <c r="F54" i="7"/>
  <c r="E54" i="7"/>
  <c r="C54" i="7" s="1"/>
  <c r="B54" i="7" s="1"/>
  <c r="D54" i="7"/>
  <c r="CB49" i="7"/>
  <c r="D49" i="7"/>
  <c r="C49" i="7"/>
  <c r="B49" i="7" s="1"/>
  <c r="D48" i="7"/>
  <c r="C48" i="7"/>
  <c r="B48" i="7" s="1"/>
  <c r="CB48" i="7" s="1"/>
  <c r="CB47" i="7"/>
  <c r="D47" i="7"/>
  <c r="C47" i="7"/>
  <c r="B47" i="7" s="1"/>
  <c r="D46" i="7"/>
  <c r="C46" i="7"/>
  <c r="B46" i="7" s="1"/>
  <c r="CB41" i="7"/>
  <c r="E41" i="7"/>
  <c r="D41" i="7"/>
  <c r="C41" i="7" s="1"/>
  <c r="E40" i="7"/>
  <c r="D40" i="7"/>
  <c r="C40" i="7" s="1"/>
  <c r="CB39" i="7"/>
  <c r="E39" i="7"/>
  <c r="D39" i="7"/>
  <c r="C39" i="7" s="1"/>
  <c r="E38" i="7"/>
  <c r="D38" i="7"/>
  <c r="C38" i="7" s="1"/>
  <c r="CB37" i="7"/>
  <c r="E37" i="7"/>
  <c r="D37" i="7"/>
  <c r="C37" i="7" s="1"/>
  <c r="E36" i="7"/>
  <c r="D36" i="7"/>
  <c r="C36" i="7" s="1"/>
  <c r="CB35" i="7"/>
  <c r="E35" i="7"/>
  <c r="D35" i="7"/>
  <c r="C35" i="7" s="1"/>
  <c r="E34" i="7"/>
  <c r="D34" i="7"/>
  <c r="C34" i="7" s="1"/>
  <c r="CB33" i="7"/>
  <c r="E33" i="7"/>
  <c r="D33" i="7"/>
  <c r="C33" i="7" s="1"/>
  <c r="E32" i="7"/>
  <c r="D32" i="7"/>
  <c r="C32" i="7" s="1"/>
  <c r="CB31" i="7"/>
  <c r="E31" i="7"/>
  <c r="D31" i="7"/>
  <c r="C31" i="7" s="1"/>
  <c r="E30" i="7"/>
  <c r="D30" i="7"/>
  <c r="C30" i="7" s="1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5" i="7"/>
  <c r="D15" i="7"/>
  <c r="C15" i="7"/>
  <c r="E14" i="7"/>
  <c r="D14" i="7"/>
  <c r="C14" i="7" s="1"/>
  <c r="E13" i="7"/>
  <c r="C13" i="7" s="1"/>
  <c r="D13" i="7"/>
  <c r="A5" i="7"/>
  <c r="A4" i="7"/>
  <c r="A3" i="7"/>
  <c r="A2" i="7"/>
  <c r="AF333" i="9" l="1"/>
  <c r="AF330" i="9"/>
  <c r="AF328" i="9"/>
  <c r="CA331" i="8"/>
  <c r="CL331" i="8"/>
  <c r="CK331" i="8"/>
  <c r="CB331" i="8"/>
  <c r="CK326" i="8"/>
  <c r="CB326" i="8"/>
  <c r="CL326" i="8"/>
  <c r="CA326" i="8"/>
  <c r="AF326" i="8" s="1"/>
  <c r="AX273" i="8"/>
  <c r="AX274" i="8"/>
  <c r="CB333" i="8"/>
  <c r="CA333" i="8"/>
  <c r="AF333" i="8" s="1"/>
  <c r="CL333" i="8"/>
  <c r="CK333" i="8"/>
  <c r="M65" i="8"/>
  <c r="D321" i="8"/>
  <c r="C321" i="8" s="1"/>
  <c r="A346" i="8" s="1"/>
  <c r="CL328" i="8"/>
  <c r="CK328" i="8"/>
  <c r="CB328" i="8"/>
  <c r="CA328" i="8"/>
  <c r="AF328" i="8" s="1"/>
  <c r="CP204" i="8"/>
  <c r="CE204" i="8"/>
  <c r="AJ204" i="8" s="1"/>
  <c r="CF204" i="8"/>
  <c r="CO204" i="8"/>
  <c r="U211" i="8"/>
  <c r="M64" i="8"/>
  <c r="CB332" i="8"/>
  <c r="CA332" i="8"/>
  <c r="AF332" i="8" s="1"/>
  <c r="CK332" i="8"/>
  <c r="CL332" i="8"/>
  <c r="CP203" i="8"/>
  <c r="CO203" i="8"/>
  <c r="B346" i="8" s="1"/>
  <c r="CF203" i="8"/>
  <c r="CE203" i="8"/>
  <c r="AJ203" i="8" s="1"/>
  <c r="CA330" i="8"/>
  <c r="AF330" i="8" s="1"/>
  <c r="CL330" i="8"/>
  <c r="CK330" i="8"/>
  <c r="CB330" i="8"/>
  <c r="T37" i="8"/>
  <c r="K55" i="8"/>
  <c r="CL73" i="7"/>
  <c r="CB73" i="7"/>
  <c r="CK73" i="7"/>
  <c r="CA73" i="7"/>
  <c r="CB55" i="7"/>
  <c r="CL55" i="7"/>
  <c r="CA55" i="7"/>
  <c r="CK55" i="7"/>
  <c r="CA330" i="7"/>
  <c r="CK330" i="7"/>
  <c r="CB330" i="7"/>
  <c r="CL330" i="7"/>
  <c r="CL72" i="7"/>
  <c r="CB72" i="7"/>
  <c r="CA72" i="7"/>
  <c r="CK72" i="7"/>
  <c r="CK327" i="7"/>
  <c r="CA327" i="7"/>
  <c r="CL327" i="7"/>
  <c r="CB327" i="7"/>
  <c r="CL328" i="7"/>
  <c r="CB328" i="7"/>
  <c r="CK328" i="7"/>
  <c r="CA328" i="7"/>
  <c r="AF328" i="7" s="1"/>
  <c r="CB56" i="7"/>
  <c r="CL56" i="7"/>
  <c r="CK56" i="7"/>
  <c r="CA56" i="7"/>
  <c r="CK32" i="7"/>
  <c r="CA32" i="7"/>
  <c r="CL32" i="7"/>
  <c r="CK36" i="7"/>
  <c r="CA36" i="7"/>
  <c r="CL36" i="7"/>
  <c r="CK40" i="7"/>
  <c r="CA40" i="7"/>
  <c r="CL40" i="7"/>
  <c r="CB57" i="7"/>
  <c r="CL57" i="7"/>
  <c r="CK57" i="7"/>
  <c r="CB62" i="7"/>
  <c r="CL62" i="7"/>
  <c r="M67" i="7"/>
  <c r="D97" i="7"/>
  <c r="CK30" i="7"/>
  <c r="CA30" i="7"/>
  <c r="CL30" i="7"/>
  <c r="CK34" i="7"/>
  <c r="CA34" i="7"/>
  <c r="T34" i="7" s="1"/>
  <c r="CL34" i="7"/>
  <c r="CK38" i="7"/>
  <c r="CA38" i="7"/>
  <c r="CL38" i="7"/>
  <c r="CK46" i="7"/>
  <c r="CA46" i="7"/>
  <c r="S46" i="7" s="1"/>
  <c r="CL46" i="7"/>
  <c r="CK62" i="7"/>
  <c r="CB64" i="7"/>
  <c r="CL64" i="7"/>
  <c r="M65" i="7"/>
  <c r="C190" i="7"/>
  <c r="CK204" i="7"/>
  <c r="CC204" i="7"/>
  <c r="CA204" i="7"/>
  <c r="C204" i="7"/>
  <c r="CM204" i="7"/>
  <c r="CL211" i="7"/>
  <c r="CB211" i="7"/>
  <c r="CK211" i="7"/>
  <c r="G222" i="7"/>
  <c r="C20" i="7"/>
  <c r="C22" i="7"/>
  <c r="C24" i="7"/>
  <c r="C26" i="7"/>
  <c r="C28" i="7"/>
  <c r="CK31" i="7"/>
  <c r="CA31" i="7"/>
  <c r="T31" i="7" s="1"/>
  <c r="CL31" i="7"/>
  <c r="CB32" i="7"/>
  <c r="CK35" i="7"/>
  <c r="CA35" i="7"/>
  <c r="T35" i="7" s="1"/>
  <c r="CL35" i="7"/>
  <c r="CB36" i="7"/>
  <c r="CK39" i="7"/>
  <c r="CA39" i="7"/>
  <c r="T39" i="7" s="1"/>
  <c r="CL39" i="7"/>
  <c r="CB40" i="7"/>
  <c r="CK47" i="7"/>
  <c r="CA47" i="7"/>
  <c r="S47" i="7" s="1"/>
  <c r="CL47" i="7"/>
  <c r="CA57" i="7"/>
  <c r="K57" i="7" s="1"/>
  <c r="CL63" i="7"/>
  <c r="CB63" i="7"/>
  <c r="M63" i="7" s="1"/>
  <c r="CA64" i="7"/>
  <c r="CL67" i="7"/>
  <c r="CB67" i="7"/>
  <c r="E97" i="7"/>
  <c r="CO203" i="7"/>
  <c r="CE203" i="7"/>
  <c r="CA211" i="7"/>
  <c r="U211" i="7" s="1"/>
  <c r="CA274" i="7"/>
  <c r="AX274" i="7" s="1"/>
  <c r="CK274" i="7"/>
  <c r="CB274" i="7"/>
  <c r="F321" i="7"/>
  <c r="D275" i="7"/>
  <c r="C275" i="7" s="1"/>
  <c r="J321" i="7"/>
  <c r="N321" i="7"/>
  <c r="R321" i="7"/>
  <c r="V321" i="7"/>
  <c r="Z321" i="7"/>
  <c r="AD321" i="7"/>
  <c r="AH321" i="7"/>
  <c r="AL321" i="7"/>
  <c r="C282" i="7"/>
  <c r="C289" i="7"/>
  <c r="CL329" i="7"/>
  <c r="CB329" i="7"/>
  <c r="CK329" i="7"/>
  <c r="B331" i="7"/>
  <c r="CK48" i="7"/>
  <c r="CA48" i="7"/>
  <c r="S48" i="7" s="1"/>
  <c r="CL48" i="7"/>
  <c r="CB66" i="7"/>
  <c r="CL66" i="7"/>
  <c r="CL74" i="7"/>
  <c r="CB74" i="7"/>
  <c r="K74" i="7" s="1"/>
  <c r="CK74" i="7"/>
  <c r="C162" i="7"/>
  <c r="CL212" i="7"/>
  <c r="CB212" i="7"/>
  <c r="CA212" i="7"/>
  <c r="AF329" i="7"/>
  <c r="B333" i="7"/>
  <c r="C21" i="7"/>
  <c r="C23" i="7"/>
  <c r="C25" i="7"/>
  <c r="C27" i="7"/>
  <c r="C29" i="7"/>
  <c r="CB30" i="7"/>
  <c r="CK33" i="7"/>
  <c r="CA33" i="7"/>
  <c r="T33" i="7" s="1"/>
  <c r="CL33" i="7"/>
  <c r="CB34" i="7"/>
  <c r="CK37" i="7"/>
  <c r="CA37" i="7"/>
  <c r="T37" i="7" s="1"/>
  <c r="CL37" i="7"/>
  <c r="CB38" i="7"/>
  <c r="CK41" i="7"/>
  <c r="CA41" i="7"/>
  <c r="T41" i="7" s="1"/>
  <c r="CL41" i="7"/>
  <c r="CB46" i="7"/>
  <c r="CK49" i="7"/>
  <c r="CA49" i="7"/>
  <c r="S49" i="7" s="1"/>
  <c r="CL49" i="7"/>
  <c r="CL61" i="7"/>
  <c r="CB61" i="7"/>
  <c r="M61" i="7" s="1"/>
  <c r="CA62" i="7"/>
  <c r="CL65" i="7"/>
  <c r="CB65" i="7"/>
  <c r="CA66" i="7"/>
  <c r="M66" i="7" s="1"/>
  <c r="E151" i="7"/>
  <c r="D151" i="7"/>
  <c r="D162" i="7"/>
  <c r="D190" i="7"/>
  <c r="CL210" i="7"/>
  <c r="CB210" i="7"/>
  <c r="CA210" i="7"/>
  <c r="U210" i="7" s="1"/>
  <c r="B326" i="7"/>
  <c r="B332" i="7"/>
  <c r="C99" i="7"/>
  <c r="C97" i="7" s="1"/>
  <c r="C124" i="7"/>
  <c r="C151" i="7" s="1"/>
  <c r="C140" i="7"/>
  <c r="C158" i="7"/>
  <c r="C180" i="7"/>
  <c r="G220" i="7"/>
  <c r="G232" i="7"/>
  <c r="I321" i="7"/>
  <c r="M321" i="7"/>
  <c r="Q321" i="7"/>
  <c r="U321" i="7"/>
  <c r="Y321" i="7"/>
  <c r="AC321" i="7"/>
  <c r="AG321" i="7"/>
  <c r="AK321" i="7"/>
  <c r="C112" i="7"/>
  <c r="C132" i="7"/>
  <c r="C148" i="7"/>
  <c r="C168" i="7"/>
  <c r="E190" i="7"/>
  <c r="CK203" i="7"/>
  <c r="CC203" i="7"/>
  <c r="AJ203" i="7" s="1"/>
  <c r="CA273" i="7"/>
  <c r="AX273" i="7" s="1"/>
  <c r="CK273" i="7"/>
  <c r="CL273" i="7"/>
  <c r="G321" i="7"/>
  <c r="K321" i="7"/>
  <c r="O321" i="7"/>
  <c r="S321" i="7"/>
  <c r="W321" i="7"/>
  <c r="AA321" i="7"/>
  <c r="AE321" i="7"/>
  <c r="AI321" i="7"/>
  <c r="AM321" i="7"/>
  <c r="E275" i="7"/>
  <c r="W333" i="6"/>
  <c r="V333" i="6"/>
  <c r="U333" i="6"/>
  <c r="E333" i="6"/>
  <c r="D333" i="6"/>
  <c r="C333" i="6" s="1"/>
  <c r="B333" i="6" s="1"/>
  <c r="W332" i="6"/>
  <c r="V332" i="6"/>
  <c r="U332" i="6"/>
  <c r="N332" i="6"/>
  <c r="M332" i="6"/>
  <c r="L332" i="6" s="1"/>
  <c r="E332" i="6"/>
  <c r="C332" i="6" s="1"/>
  <c r="D332" i="6"/>
  <c r="W331" i="6"/>
  <c r="V331" i="6"/>
  <c r="U331" i="6" s="1"/>
  <c r="E331" i="6"/>
  <c r="C331" i="6" s="1"/>
  <c r="B331" i="6" s="1"/>
  <c r="D331" i="6"/>
  <c r="W330" i="6"/>
  <c r="V330" i="6"/>
  <c r="U330" i="6" s="1"/>
  <c r="N330" i="6"/>
  <c r="L330" i="6" s="1"/>
  <c r="M330" i="6"/>
  <c r="E330" i="6"/>
  <c r="D330" i="6"/>
  <c r="C330" i="6" s="1"/>
  <c r="B330" i="6"/>
  <c r="W329" i="6"/>
  <c r="U329" i="6" s="1"/>
  <c r="V329" i="6"/>
  <c r="E329" i="6"/>
  <c r="D329" i="6"/>
  <c r="C329" i="6" s="1"/>
  <c r="B329" i="6"/>
  <c r="W328" i="6"/>
  <c r="U328" i="6" s="1"/>
  <c r="V328" i="6"/>
  <c r="N328" i="6"/>
  <c r="M328" i="6"/>
  <c r="L328" i="6" s="1"/>
  <c r="E328" i="6"/>
  <c r="C328" i="6" s="1"/>
  <c r="B328" i="6" s="1"/>
  <c r="D328" i="6"/>
  <c r="W327" i="6"/>
  <c r="V327" i="6"/>
  <c r="U327" i="6" s="1"/>
  <c r="E327" i="6"/>
  <c r="C327" i="6" s="1"/>
  <c r="B327" i="6" s="1"/>
  <c r="CB327" i="6" s="1"/>
  <c r="D327" i="6"/>
  <c r="W326" i="6"/>
  <c r="V326" i="6"/>
  <c r="U326" i="6" s="1"/>
  <c r="N326" i="6"/>
  <c r="L326" i="6" s="1"/>
  <c r="M326" i="6"/>
  <c r="E326" i="6"/>
  <c r="D326" i="6"/>
  <c r="C326" i="6" s="1"/>
  <c r="B326" i="6" s="1"/>
  <c r="CB326" i="6" s="1"/>
  <c r="AR321" i="6"/>
  <c r="AM320" i="6"/>
  <c r="AL320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C320" i="6" s="1"/>
  <c r="D320" i="6"/>
  <c r="E319" i="6"/>
  <c r="D319" i="6"/>
  <c r="C319" i="6" s="1"/>
  <c r="E318" i="6"/>
  <c r="C318" i="6" s="1"/>
  <c r="D318" i="6"/>
  <c r="E317" i="6"/>
  <c r="D317" i="6"/>
  <c r="C317" i="6" s="1"/>
  <c r="E316" i="6"/>
  <c r="D316" i="6"/>
  <c r="C316" i="6"/>
  <c r="E315" i="6"/>
  <c r="D315" i="6"/>
  <c r="C315" i="6" s="1"/>
  <c r="E314" i="6"/>
  <c r="D314" i="6"/>
  <c r="C314" i="6"/>
  <c r="AM313" i="6"/>
  <c r="AL313" i="6"/>
  <c r="AK313" i="6"/>
  <c r="AJ313" i="6"/>
  <c r="AJ321" i="6" s="1"/>
  <c r="AI313" i="6"/>
  <c r="AH313" i="6"/>
  <c r="AG313" i="6"/>
  <c r="AF313" i="6"/>
  <c r="AE313" i="6"/>
  <c r="AD313" i="6"/>
  <c r="AC313" i="6"/>
  <c r="AB313" i="6"/>
  <c r="AB321" i="6" s="1"/>
  <c r="AA313" i="6"/>
  <c r="Z313" i="6"/>
  <c r="Y313" i="6"/>
  <c r="X313" i="6"/>
  <c r="W313" i="6"/>
  <c r="V313" i="6"/>
  <c r="U313" i="6"/>
  <c r="T313" i="6"/>
  <c r="T321" i="6" s="1"/>
  <c r="S313" i="6"/>
  <c r="R313" i="6"/>
  <c r="Q313" i="6"/>
  <c r="P313" i="6"/>
  <c r="O313" i="6"/>
  <c r="N313" i="6"/>
  <c r="M313" i="6"/>
  <c r="L313" i="6"/>
  <c r="L321" i="6" s="1"/>
  <c r="K313" i="6"/>
  <c r="J313" i="6"/>
  <c r="I313" i="6"/>
  <c r="H313" i="6"/>
  <c r="G313" i="6"/>
  <c r="E313" i="6" s="1"/>
  <c r="F313" i="6"/>
  <c r="E312" i="6"/>
  <c r="C312" i="6" s="1"/>
  <c r="D312" i="6"/>
  <c r="E311" i="6"/>
  <c r="D311" i="6"/>
  <c r="C311" i="6" s="1"/>
  <c r="E310" i="6"/>
  <c r="D310" i="6"/>
  <c r="C310" i="6"/>
  <c r="E309" i="6"/>
  <c r="D309" i="6"/>
  <c r="C309" i="6" s="1"/>
  <c r="E308" i="6"/>
  <c r="D308" i="6"/>
  <c r="C308" i="6"/>
  <c r="E307" i="6"/>
  <c r="D307" i="6"/>
  <c r="C307" i="6" s="1"/>
  <c r="E306" i="6"/>
  <c r="C306" i="6" s="1"/>
  <c r="D306" i="6"/>
  <c r="E305" i="6"/>
  <c r="D305" i="6"/>
  <c r="C305" i="6" s="1"/>
  <c r="E304" i="6"/>
  <c r="C304" i="6" s="1"/>
  <c r="D304" i="6"/>
  <c r="E303" i="6"/>
  <c r="D303" i="6"/>
  <c r="C303" i="6" s="1"/>
  <c r="E302" i="6"/>
  <c r="D302" i="6"/>
  <c r="C302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 s="1"/>
  <c r="E300" i="6"/>
  <c r="C300" i="6" s="1"/>
  <c r="D300" i="6"/>
  <c r="E299" i="6"/>
  <c r="D299" i="6"/>
  <c r="C299" i="6" s="1"/>
  <c r="E298" i="6"/>
  <c r="D298" i="6"/>
  <c r="C298" i="6"/>
  <c r="E297" i="6"/>
  <c r="D297" i="6"/>
  <c r="C297" i="6" s="1"/>
  <c r="E296" i="6"/>
  <c r="D296" i="6"/>
  <c r="C296" i="6"/>
  <c r="E295" i="6"/>
  <c r="D295" i="6"/>
  <c r="C295" i="6" s="1"/>
  <c r="E294" i="6"/>
  <c r="C294" i="6" s="1"/>
  <c r="D294" i="6"/>
  <c r="E293" i="6"/>
  <c r="D293" i="6"/>
  <c r="C293" i="6" s="1"/>
  <c r="E292" i="6"/>
  <c r="C292" i="6" s="1"/>
  <c r="D292" i="6"/>
  <c r="E291" i="6"/>
  <c r="D291" i="6"/>
  <c r="C291" i="6" s="1"/>
  <c r="E290" i="6"/>
  <c r="D290" i="6"/>
  <c r="C290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E289" i="6" s="1"/>
  <c r="F289" i="6"/>
  <c r="D289" i="6"/>
  <c r="E288" i="6"/>
  <c r="C288" i="6" s="1"/>
  <c r="D288" i="6"/>
  <c r="E287" i="6"/>
  <c r="D287" i="6"/>
  <c r="C287" i="6" s="1"/>
  <c r="E286" i="6"/>
  <c r="C286" i="6" s="1"/>
  <c r="D286" i="6"/>
  <c r="E285" i="6"/>
  <c r="D285" i="6"/>
  <c r="C285" i="6" s="1"/>
  <c r="E284" i="6"/>
  <c r="D284" i="6"/>
  <c r="C284" i="6"/>
  <c r="E283" i="6"/>
  <c r="D283" i="6"/>
  <c r="C283" i="6" s="1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D282" i="6" s="1"/>
  <c r="C282" i="6" s="1"/>
  <c r="E282" i="6"/>
  <c r="E281" i="6"/>
  <c r="D281" i="6"/>
  <c r="C281" i="6" s="1"/>
  <c r="E280" i="6"/>
  <c r="C280" i="6" s="1"/>
  <c r="D280" i="6"/>
  <c r="E279" i="6"/>
  <c r="D279" i="6"/>
  <c r="C279" i="6" s="1"/>
  <c r="E278" i="6"/>
  <c r="D278" i="6"/>
  <c r="C278" i="6"/>
  <c r="E277" i="6"/>
  <c r="D277" i="6"/>
  <c r="C277" i="6" s="1"/>
  <c r="E276" i="6"/>
  <c r="D276" i="6"/>
  <c r="C276" i="6"/>
  <c r="AW275" i="6"/>
  <c r="AW321" i="6" s="1"/>
  <c r="AV275" i="6"/>
  <c r="AV321" i="6" s="1"/>
  <c r="AU275" i="6"/>
  <c r="AU321" i="6" s="1"/>
  <c r="AT275" i="6"/>
  <c r="AT321" i="6" s="1"/>
  <c r="AS275" i="6"/>
  <c r="AS321" i="6" s="1"/>
  <c r="AR275" i="6"/>
  <c r="AQ275" i="6"/>
  <c r="AQ321" i="6" s="1"/>
  <c r="AP275" i="6"/>
  <c r="AP321" i="6" s="1"/>
  <c r="AO275" i="6"/>
  <c r="AO321" i="6" s="1"/>
  <c r="AN275" i="6"/>
  <c r="AN321" i="6" s="1"/>
  <c r="AM275" i="6"/>
  <c r="AL275" i="6"/>
  <c r="AL321" i="6" s="1"/>
  <c r="AK275" i="6"/>
  <c r="AJ275" i="6"/>
  <c r="AI275" i="6"/>
  <c r="AH275" i="6"/>
  <c r="AH321" i="6" s="1"/>
  <c r="AG275" i="6"/>
  <c r="AF275" i="6"/>
  <c r="AE275" i="6"/>
  <c r="AD275" i="6"/>
  <c r="AD321" i="6" s="1"/>
  <c r="AC275" i="6"/>
  <c r="AB275" i="6"/>
  <c r="AA275" i="6"/>
  <c r="Z275" i="6"/>
  <c r="Z321" i="6" s="1"/>
  <c r="Y275" i="6"/>
  <c r="X275" i="6"/>
  <c r="W275" i="6"/>
  <c r="V275" i="6"/>
  <c r="V321" i="6" s="1"/>
  <c r="U275" i="6"/>
  <c r="T275" i="6"/>
  <c r="S275" i="6"/>
  <c r="R275" i="6"/>
  <c r="R321" i="6" s="1"/>
  <c r="Q275" i="6"/>
  <c r="P275" i="6"/>
  <c r="O275" i="6"/>
  <c r="N275" i="6"/>
  <c r="N321" i="6" s="1"/>
  <c r="M275" i="6"/>
  <c r="L275" i="6"/>
  <c r="K275" i="6"/>
  <c r="J275" i="6"/>
  <c r="J321" i="6" s="1"/>
  <c r="I275" i="6"/>
  <c r="H275" i="6"/>
  <c r="G275" i="6"/>
  <c r="F275" i="6"/>
  <c r="E274" i="6"/>
  <c r="D274" i="6"/>
  <c r="C274" i="6" s="1"/>
  <c r="CB273" i="6"/>
  <c r="E273" i="6"/>
  <c r="D273" i="6"/>
  <c r="C273" i="6" s="1"/>
  <c r="E268" i="6"/>
  <c r="C268" i="6" s="1"/>
  <c r="D268" i="6"/>
  <c r="E267" i="6"/>
  <c r="D267" i="6"/>
  <c r="C267" i="6" s="1"/>
  <c r="E266" i="6"/>
  <c r="D266" i="6"/>
  <c r="C266" i="6"/>
  <c r="E265" i="6"/>
  <c r="D265" i="6"/>
  <c r="C265" i="6" s="1"/>
  <c r="E264" i="6"/>
  <c r="D264" i="6"/>
  <c r="C264" i="6"/>
  <c r="E263" i="6"/>
  <c r="D263" i="6"/>
  <c r="C263" i="6" s="1"/>
  <c r="E258" i="6"/>
  <c r="C258" i="6" s="1"/>
  <c r="D258" i="6"/>
  <c r="E257" i="6"/>
  <c r="D257" i="6"/>
  <c r="C257" i="6" s="1"/>
  <c r="E256" i="6"/>
  <c r="C256" i="6" s="1"/>
  <c r="D256" i="6"/>
  <c r="E255" i="6"/>
  <c r="D255" i="6"/>
  <c r="C255" i="6" s="1"/>
  <c r="E254" i="6"/>
  <c r="D254" i="6"/>
  <c r="C254" i="6"/>
  <c r="E253" i="6"/>
  <c r="D253" i="6"/>
  <c r="C253" i="6" s="1"/>
  <c r="E252" i="6"/>
  <c r="D252" i="6"/>
  <c r="C252" i="6"/>
  <c r="E251" i="6"/>
  <c r="D251" i="6"/>
  <c r="C251" i="6" s="1"/>
  <c r="E250" i="6"/>
  <c r="C250" i="6" s="1"/>
  <c r="D250" i="6"/>
  <c r="E249" i="6"/>
  <c r="D249" i="6"/>
  <c r="C249" i="6" s="1"/>
  <c r="CN235" i="6"/>
  <c r="CM235" i="6"/>
  <c r="CL235" i="6"/>
  <c r="CK235" i="6"/>
  <c r="CD235" i="6"/>
  <c r="CC235" i="6"/>
  <c r="CB235" i="6"/>
  <c r="CA235" i="6"/>
  <c r="G235" i="6"/>
  <c r="CN234" i="6"/>
  <c r="CM234" i="6"/>
  <c r="CL234" i="6"/>
  <c r="CK234" i="6"/>
  <c r="CD234" i="6"/>
  <c r="CC234" i="6"/>
  <c r="CB234" i="6"/>
  <c r="CA234" i="6"/>
  <c r="G234" i="6" s="1"/>
  <c r="CN233" i="6"/>
  <c r="CM233" i="6"/>
  <c r="CL233" i="6"/>
  <c r="CK233" i="6"/>
  <c r="CD233" i="6"/>
  <c r="CC233" i="6"/>
  <c r="CB233" i="6"/>
  <c r="G233" i="6" s="1"/>
  <c r="CA233" i="6"/>
  <c r="CN232" i="6"/>
  <c r="CM232" i="6"/>
  <c r="CL232" i="6"/>
  <c r="CK232" i="6"/>
  <c r="CD232" i="6"/>
  <c r="CC232" i="6"/>
  <c r="CB232" i="6"/>
  <c r="CA232" i="6"/>
  <c r="CN231" i="6"/>
  <c r="CM231" i="6"/>
  <c r="CL231" i="6"/>
  <c r="CK231" i="6"/>
  <c r="CD231" i="6"/>
  <c r="CC231" i="6"/>
  <c r="CB231" i="6"/>
  <c r="G231" i="6" s="1"/>
  <c r="CA231" i="6"/>
  <c r="CN230" i="6"/>
  <c r="CM230" i="6"/>
  <c r="CL230" i="6"/>
  <c r="CK230" i="6"/>
  <c r="CD230" i="6"/>
  <c r="CC230" i="6"/>
  <c r="CB230" i="6"/>
  <c r="CA230" i="6"/>
  <c r="F229" i="6"/>
  <c r="E229" i="6"/>
  <c r="D229" i="6"/>
  <c r="C229" i="6"/>
  <c r="CN225" i="6"/>
  <c r="CM225" i="6"/>
  <c r="CL225" i="6"/>
  <c r="CK225" i="6"/>
  <c r="CD225" i="6"/>
  <c r="CC225" i="6"/>
  <c r="CB225" i="6"/>
  <c r="CA225" i="6"/>
  <c r="G225" i="6"/>
  <c r="CN224" i="6"/>
  <c r="CM224" i="6"/>
  <c r="CL224" i="6"/>
  <c r="CK224" i="6"/>
  <c r="CD224" i="6"/>
  <c r="CC224" i="6"/>
  <c r="CB224" i="6"/>
  <c r="CA224" i="6"/>
  <c r="G224" i="6" s="1"/>
  <c r="CN223" i="6"/>
  <c r="CM223" i="6"/>
  <c r="CL223" i="6"/>
  <c r="CK223" i="6"/>
  <c r="CD223" i="6"/>
  <c r="CC223" i="6"/>
  <c r="CB223" i="6"/>
  <c r="CA223" i="6"/>
  <c r="G223" i="6"/>
  <c r="CN222" i="6"/>
  <c r="CM222" i="6"/>
  <c r="CL222" i="6"/>
  <c r="CK222" i="6"/>
  <c r="CD222" i="6"/>
  <c r="CC222" i="6"/>
  <c r="CB222" i="6"/>
  <c r="CA222" i="6"/>
  <c r="G222" i="6" s="1"/>
  <c r="CN221" i="6"/>
  <c r="CM221" i="6"/>
  <c r="CL221" i="6"/>
  <c r="CK221" i="6"/>
  <c r="CD221" i="6"/>
  <c r="CC221" i="6"/>
  <c r="CB221" i="6"/>
  <c r="G221" i="6" s="1"/>
  <c r="CA221" i="6"/>
  <c r="CN220" i="6"/>
  <c r="CM220" i="6"/>
  <c r="CL220" i="6"/>
  <c r="CK220" i="6"/>
  <c r="CD220" i="6"/>
  <c r="CC220" i="6"/>
  <c r="CB220" i="6"/>
  <c r="CA220" i="6"/>
  <c r="CN219" i="6"/>
  <c r="CM219" i="6"/>
  <c r="CL219" i="6"/>
  <c r="CK219" i="6"/>
  <c r="CD219" i="6"/>
  <c r="CC219" i="6"/>
  <c r="CB219" i="6"/>
  <c r="G219" i="6" s="1"/>
  <c r="CA219" i="6"/>
  <c r="CN218" i="6"/>
  <c r="CM218" i="6"/>
  <c r="CL218" i="6"/>
  <c r="CK218" i="6"/>
  <c r="CD218" i="6"/>
  <c r="CC218" i="6"/>
  <c r="CB218" i="6"/>
  <c r="CA218" i="6"/>
  <c r="CN217" i="6"/>
  <c r="CM217" i="6"/>
  <c r="CL217" i="6"/>
  <c r="CK217" i="6"/>
  <c r="CD217" i="6"/>
  <c r="CC217" i="6"/>
  <c r="CB217" i="6"/>
  <c r="CA217" i="6"/>
  <c r="G217" i="6"/>
  <c r="F216" i="6"/>
  <c r="E216" i="6"/>
  <c r="D216" i="6"/>
  <c r="C216" i="6"/>
  <c r="CK212" i="6"/>
  <c r="E212" i="6"/>
  <c r="D212" i="6"/>
  <c r="C212" i="6"/>
  <c r="E211" i="6"/>
  <c r="C211" i="6" s="1"/>
  <c r="D211" i="6"/>
  <c r="E210" i="6"/>
  <c r="C210" i="6" s="1"/>
  <c r="D210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CN204" i="6"/>
  <c r="CL204" i="6"/>
  <c r="CD204" i="6"/>
  <c r="CB204" i="6"/>
  <c r="E204" i="6"/>
  <c r="D204" i="6"/>
  <c r="CN203" i="6"/>
  <c r="CL203" i="6"/>
  <c r="CD203" i="6"/>
  <c r="CB203" i="6"/>
  <c r="E203" i="6"/>
  <c r="E205" i="6" s="1"/>
  <c r="D203" i="6"/>
  <c r="D205" i="6" s="1"/>
  <c r="C205" i="6" s="1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D198" i="6" s="1"/>
  <c r="C198" i="6" s="1"/>
  <c r="E198" i="6"/>
  <c r="E197" i="6"/>
  <c r="D197" i="6"/>
  <c r="C197" i="6" s="1"/>
  <c r="E196" i="6"/>
  <c r="C196" i="6" s="1"/>
  <c r="D196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89" i="6"/>
  <c r="D189" i="6"/>
  <c r="C189" i="6"/>
  <c r="E188" i="6"/>
  <c r="D188" i="6"/>
  <c r="E187" i="6"/>
  <c r="D187" i="6"/>
  <c r="D190" i="6" s="1"/>
  <c r="C187" i="6"/>
  <c r="E182" i="6"/>
  <c r="D182" i="6"/>
  <c r="C182" i="6" s="1"/>
  <c r="E181" i="6"/>
  <c r="C181" i="6" s="1"/>
  <c r="D181" i="6"/>
  <c r="E180" i="6"/>
  <c r="D180" i="6"/>
  <c r="C180" i="6" s="1"/>
  <c r="E179" i="6"/>
  <c r="D179" i="6"/>
  <c r="C179" i="6" s="1"/>
  <c r="E178" i="6"/>
  <c r="D178" i="6"/>
  <c r="C178" i="6"/>
  <c r="E177" i="6"/>
  <c r="C177" i="6" s="1"/>
  <c r="D177" i="6"/>
  <c r="E172" i="6"/>
  <c r="D172" i="6"/>
  <c r="E171" i="6"/>
  <c r="D171" i="6"/>
  <c r="C171" i="6"/>
  <c r="E170" i="6"/>
  <c r="D170" i="6"/>
  <c r="C170" i="6" s="1"/>
  <c r="E169" i="6"/>
  <c r="D169" i="6"/>
  <c r="C169" i="6"/>
  <c r="E168" i="6"/>
  <c r="D168" i="6"/>
  <c r="C168" i="6" s="1"/>
  <c r="E167" i="6"/>
  <c r="D167" i="6"/>
  <c r="C167" i="6" s="1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1" i="6"/>
  <c r="C161" i="6" s="1"/>
  <c r="D161" i="6"/>
  <c r="E160" i="6"/>
  <c r="D160" i="6"/>
  <c r="C160" i="6" s="1"/>
  <c r="E159" i="6"/>
  <c r="D159" i="6"/>
  <c r="C159" i="6"/>
  <c r="E158" i="6"/>
  <c r="D158" i="6"/>
  <c r="C158" i="6" s="1"/>
  <c r="E157" i="6"/>
  <c r="D157" i="6"/>
  <c r="C157" i="6" s="1"/>
  <c r="E156" i="6"/>
  <c r="D156" i="6"/>
  <c r="C156" i="6"/>
  <c r="E155" i="6"/>
  <c r="C155" i="6" s="1"/>
  <c r="D155" i="6"/>
  <c r="E154" i="6"/>
  <c r="D154" i="6"/>
  <c r="E153" i="6"/>
  <c r="E162" i="6" s="1"/>
  <c r="D153" i="6"/>
  <c r="E152" i="6"/>
  <c r="D152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0" i="6"/>
  <c r="D150" i="6"/>
  <c r="C150" i="6" s="1"/>
  <c r="E149" i="6"/>
  <c r="D149" i="6"/>
  <c r="C149" i="6"/>
  <c r="E148" i="6"/>
  <c r="D148" i="6"/>
  <c r="C148" i="6" s="1"/>
  <c r="E147" i="6"/>
  <c r="D147" i="6"/>
  <c r="C147" i="6" s="1"/>
  <c r="E146" i="6"/>
  <c r="D146" i="6"/>
  <c r="C146" i="6" s="1"/>
  <c r="E145" i="6"/>
  <c r="D145" i="6"/>
  <c r="C145" i="6"/>
  <c r="E144" i="6"/>
  <c r="D144" i="6"/>
  <c r="E143" i="6"/>
  <c r="D143" i="6"/>
  <c r="C143" i="6" s="1"/>
  <c r="E142" i="6"/>
  <c r="D142" i="6"/>
  <c r="C142" i="6"/>
  <c r="E141" i="6"/>
  <c r="C141" i="6" s="1"/>
  <c r="D141" i="6"/>
  <c r="E140" i="6"/>
  <c r="D140" i="6"/>
  <c r="E139" i="6"/>
  <c r="D139" i="6"/>
  <c r="C139" i="6"/>
  <c r="E138" i="6"/>
  <c r="D138" i="6"/>
  <c r="C138" i="6"/>
  <c r="E137" i="6"/>
  <c r="C137" i="6" s="1"/>
  <c r="D137" i="6"/>
  <c r="E136" i="6"/>
  <c r="D136" i="6"/>
  <c r="E135" i="6"/>
  <c r="D135" i="6"/>
  <c r="C135" i="6"/>
  <c r="E134" i="6"/>
  <c r="D134" i="6"/>
  <c r="C134" i="6" s="1"/>
  <c r="E133" i="6"/>
  <c r="C133" i="6" s="1"/>
  <c r="D133" i="6"/>
  <c r="E132" i="6"/>
  <c r="D132" i="6"/>
  <c r="C132" i="6" s="1"/>
  <c r="E131" i="6"/>
  <c r="D131" i="6"/>
  <c r="E130" i="6"/>
  <c r="D130" i="6"/>
  <c r="C130" i="6"/>
  <c r="E129" i="6"/>
  <c r="D129" i="6"/>
  <c r="C129" i="6"/>
  <c r="E128" i="6"/>
  <c r="D128" i="6"/>
  <c r="E127" i="6"/>
  <c r="D127" i="6"/>
  <c r="C127" i="6"/>
  <c r="E126" i="6"/>
  <c r="D126" i="6"/>
  <c r="C126" i="6" s="1"/>
  <c r="E125" i="6"/>
  <c r="E151" i="6" s="1"/>
  <c r="D125" i="6"/>
  <c r="E124" i="6"/>
  <c r="D124" i="6"/>
  <c r="C124" i="6" s="1"/>
  <c r="E123" i="6"/>
  <c r="D123" i="6"/>
  <c r="C123" i="6" s="1"/>
  <c r="E122" i="6"/>
  <c r="D122" i="6"/>
  <c r="C122" i="6"/>
  <c r="E121" i="6"/>
  <c r="C121" i="6" s="1"/>
  <c r="D121" i="6"/>
  <c r="E116" i="6"/>
  <c r="D116" i="6"/>
  <c r="C116" i="6" s="1"/>
  <c r="E115" i="6"/>
  <c r="C115" i="6" s="1"/>
  <c r="D115" i="6"/>
  <c r="E114" i="6"/>
  <c r="D114" i="6"/>
  <c r="C114" i="6" s="1"/>
  <c r="E113" i="6"/>
  <c r="C113" i="6" s="1"/>
  <c r="D113" i="6"/>
  <c r="E112" i="6"/>
  <c r="D112" i="6"/>
  <c r="C112" i="6" s="1"/>
  <c r="E111" i="6"/>
  <c r="D111" i="6"/>
  <c r="C111" i="6" s="1"/>
  <c r="E110" i="6"/>
  <c r="D110" i="6"/>
  <c r="C110" i="6" s="1"/>
  <c r="E109" i="6"/>
  <c r="D109" i="6"/>
  <c r="C109" i="6"/>
  <c r="E108" i="6"/>
  <c r="D108" i="6"/>
  <c r="E102" i="6"/>
  <c r="D102" i="6"/>
  <c r="C102" i="6" s="1"/>
  <c r="E101" i="6"/>
  <c r="D101" i="6"/>
  <c r="C101" i="6"/>
  <c r="E100" i="6"/>
  <c r="D100" i="6"/>
  <c r="C100" i="6"/>
  <c r="E99" i="6"/>
  <c r="E97" i="6" s="1"/>
  <c r="D99" i="6"/>
  <c r="E98" i="6"/>
  <c r="D98" i="6"/>
  <c r="C98" i="6"/>
  <c r="I97" i="6"/>
  <c r="H97" i="6"/>
  <c r="G97" i="6"/>
  <c r="F97" i="6"/>
  <c r="CM87" i="6"/>
  <c r="CL87" i="6"/>
  <c r="CB87" i="6" s="1"/>
  <c r="CK87" i="6"/>
  <c r="CC87" i="6"/>
  <c r="CA87" i="6"/>
  <c r="CM86" i="6"/>
  <c r="CC86" i="6" s="1"/>
  <c r="CL86" i="6"/>
  <c r="CK86" i="6"/>
  <c r="CA86" i="6" s="1"/>
  <c r="F86" i="6" s="1"/>
  <c r="CB86" i="6"/>
  <c r="B79" i="6"/>
  <c r="D74" i="6"/>
  <c r="C74" i="6"/>
  <c r="D73" i="6"/>
  <c r="C73" i="6"/>
  <c r="D72" i="6"/>
  <c r="C72" i="6"/>
  <c r="CB67" i="6"/>
  <c r="C67" i="6"/>
  <c r="CA67" i="6" s="1"/>
  <c r="M67" i="6" s="1"/>
  <c r="CL66" i="6"/>
  <c r="CB66" i="6"/>
  <c r="M66" i="6" s="1"/>
  <c r="CA66" i="6"/>
  <c r="C66" i="6"/>
  <c r="CK66" i="6" s="1"/>
  <c r="C65" i="6"/>
  <c r="CA65" i="6" s="1"/>
  <c r="CL64" i="6"/>
  <c r="CB64" i="6"/>
  <c r="CA64" i="6"/>
  <c r="M64" i="6"/>
  <c r="C64" i="6"/>
  <c r="CK64" i="6" s="1"/>
  <c r="CB63" i="6"/>
  <c r="C63" i="6"/>
  <c r="CA63" i="6" s="1"/>
  <c r="M63" i="6" s="1"/>
  <c r="CL62" i="6"/>
  <c r="CB62" i="6"/>
  <c r="M62" i="6" s="1"/>
  <c r="CA62" i="6"/>
  <c r="C62" i="6"/>
  <c r="CK62" i="6" s="1"/>
  <c r="C61" i="6"/>
  <c r="CA61" i="6" s="1"/>
  <c r="D57" i="6"/>
  <c r="C57" i="6"/>
  <c r="B57" i="6" s="1"/>
  <c r="CL56" i="6"/>
  <c r="D56" i="6"/>
  <c r="C56" i="6"/>
  <c r="B56" i="6"/>
  <c r="CK56" i="6" s="1"/>
  <c r="D55" i="6"/>
  <c r="C55" i="6"/>
  <c r="B55" i="6" s="1"/>
  <c r="J54" i="6"/>
  <c r="I54" i="6"/>
  <c r="H54" i="6"/>
  <c r="G54" i="6"/>
  <c r="F54" i="6"/>
  <c r="E54" i="6"/>
  <c r="D54" i="6"/>
  <c r="B54" i="6" s="1"/>
  <c r="C54" i="6"/>
  <c r="D49" i="6"/>
  <c r="C49" i="6"/>
  <c r="B49" i="6"/>
  <c r="CL49" i="6" s="1"/>
  <c r="D48" i="6"/>
  <c r="B48" i="6" s="1"/>
  <c r="C48" i="6"/>
  <c r="D47" i="6"/>
  <c r="C47" i="6"/>
  <c r="B47" i="6"/>
  <c r="CL47" i="6" s="1"/>
  <c r="D46" i="6"/>
  <c r="B46" i="6" s="1"/>
  <c r="C46" i="6"/>
  <c r="E41" i="6"/>
  <c r="D41" i="6"/>
  <c r="C41" i="6"/>
  <c r="CL41" i="6" s="1"/>
  <c r="E40" i="6"/>
  <c r="C40" i="6" s="1"/>
  <c r="D40" i="6"/>
  <c r="E39" i="6"/>
  <c r="D39" i="6"/>
  <c r="C39" i="6"/>
  <c r="CL39" i="6" s="1"/>
  <c r="E38" i="6"/>
  <c r="C38" i="6" s="1"/>
  <c r="D38" i="6"/>
  <c r="E37" i="6"/>
  <c r="D37" i="6"/>
  <c r="C37" i="6"/>
  <c r="CL37" i="6" s="1"/>
  <c r="E36" i="6"/>
  <c r="C36" i="6" s="1"/>
  <c r="D36" i="6"/>
  <c r="E35" i="6"/>
  <c r="D35" i="6"/>
  <c r="C35" i="6"/>
  <c r="CL35" i="6" s="1"/>
  <c r="E34" i="6"/>
  <c r="C34" i="6" s="1"/>
  <c r="D34" i="6"/>
  <c r="E33" i="6"/>
  <c r="D33" i="6"/>
  <c r="C33" i="6"/>
  <c r="CL33" i="6" s="1"/>
  <c r="E32" i="6"/>
  <c r="C32" i="6" s="1"/>
  <c r="D32" i="6"/>
  <c r="E31" i="6"/>
  <c r="D31" i="6"/>
  <c r="C31" i="6"/>
  <c r="CL31" i="6" s="1"/>
  <c r="E30" i="6"/>
  <c r="C30" i="6" s="1"/>
  <c r="D30" i="6"/>
  <c r="E29" i="6"/>
  <c r="D29" i="6"/>
  <c r="C29" i="6"/>
  <c r="CL29" i="6" s="1"/>
  <c r="E28" i="6"/>
  <c r="C28" i="6" s="1"/>
  <c r="D28" i="6"/>
  <c r="E27" i="6"/>
  <c r="D27" i="6"/>
  <c r="C27" i="6"/>
  <c r="CL27" i="6" s="1"/>
  <c r="E26" i="6"/>
  <c r="C26" i="6" s="1"/>
  <c r="D26" i="6"/>
  <c r="E25" i="6"/>
  <c r="D25" i="6"/>
  <c r="C25" i="6"/>
  <c r="CL25" i="6" s="1"/>
  <c r="E24" i="6"/>
  <c r="C24" i="6" s="1"/>
  <c r="D24" i="6"/>
  <c r="E23" i="6"/>
  <c r="D23" i="6"/>
  <c r="C23" i="6"/>
  <c r="CL23" i="6" s="1"/>
  <c r="E22" i="6"/>
  <c r="C22" i="6" s="1"/>
  <c r="D22" i="6"/>
  <c r="E21" i="6"/>
  <c r="D21" i="6"/>
  <c r="C21" i="6"/>
  <c r="CL21" i="6" s="1"/>
  <c r="E20" i="6"/>
  <c r="C20" i="6" s="1"/>
  <c r="D20" i="6"/>
  <c r="E15" i="6"/>
  <c r="D15" i="6"/>
  <c r="C15" i="6" s="1"/>
  <c r="E14" i="6"/>
  <c r="D14" i="6"/>
  <c r="C14" i="6"/>
  <c r="E13" i="6"/>
  <c r="D13" i="6"/>
  <c r="C13" i="6" s="1"/>
  <c r="A5" i="6"/>
  <c r="A4" i="6"/>
  <c r="A3" i="6"/>
  <c r="A2" i="6"/>
  <c r="AF331" i="8" l="1"/>
  <c r="E321" i="7"/>
  <c r="CA25" i="7"/>
  <c r="T25" i="7" s="1"/>
  <c r="CK25" i="7"/>
  <c r="CB25" i="7"/>
  <c r="CL25" i="7"/>
  <c r="CO204" i="7"/>
  <c r="CP204" i="7"/>
  <c r="CF204" i="7"/>
  <c r="AJ204" i="7" s="1"/>
  <c r="CE204" i="7"/>
  <c r="CB332" i="7"/>
  <c r="CL332" i="7"/>
  <c r="CA332" i="7"/>
  <c r="CK332" i="7"/>
  <c r="CK29" i="7"/>
  <c r="CA29" i="7"/>
  <c r="CL29" i="7"/>
  <c r="CB29" i="7"/>
  <c r="CA21" i="7"/>
  <c r="T21" i="7" s="1"/>
  <c r="CK21" i="7"/>
  <c r="CB21" i="7"/>
  <c r="CL21" i="7"/>
  <c r="CA331" i="7"/>
  <c r="AF331" i="7" s="1"/>
  <c r="CK331" i="7"/>
  <c r="CB331" i="7"/>
  <c r="CL331" i="7"/>
  <c r="CA28" i="7"/>
  <c r="T28" i="7" s="1"/>
  <c r="CK28" i="7"/>
  <c r="CB28" i="7"/>
  <c r="CL28" i="7"/>
  <c r="CA20" i="7"/>
  <c r="T20" i="7" s="1"/>
  <c r="CL20" i="7"/>
  <c r="CK20" i="7"/>
  <c r="CB20" i="7"/>
  <c r="T36" i="7"/>
  <c r="AF327" i="7"/>
  <c r="K73" i="7"/>
  <c r="CK326" i="7"/>
  <c r="CA326" i="7"/>
  <c r="AF326" i="7" s="1"/>
  <c r="CL326" i="7"/>
  <c r="CB326" i="7"/>
  <c r="M62" i="7"/>
  <c r="CA27" i="7"/>
  <c r="T27" i="7" s="1"/>
  <c r="CK27" i="7"/>
  <c r="CL27" i="7"/>
  <c r="CB27" i="7"/>
  <c r="CB333" i="7"/>
  <c r="CL333" i="7"/>
  <c r="CA333" i="7"/>
  <c r="CK333" i="7"/>
  <c r="M64" i="7"/>
  <c r="CA26" i="7"/>
  <c r="CK26" i="7"/>
  <c r="CB26" i="7"/>
  <c r="CL26" i="7"/>
  <c r="T38" i="7"/>
  <c r="T40" i="7"/>
  <c r="K56" i="7"/>
  <c r="A346" i="7"/>
  <c r="AF330" i="7"/>
  <c r="K55" i="7"/>
  <c r="CA24" i="7"/>
  <c r="T24" i="7" s="1"/>
  <c r="CK24" i="7"/>
  <c r="CB24" i="7"/>
  <c r="CL24" i="7"/>
  <c r="CA23" i="7"/>
  <c r="CK23" i="7"/>
  <c r="CL23" i="7"/>
  <c r="CB23" i="7"/>
  <c r="U212" i="7"/>
  <c r="D321" i="7"/>
  <c r="C321" i="7" s="1"/>
  <c r="CA22" i="7"/>
  <c r="CK22" i="7"/>
  <c r="CB22" i="7"/>
  <c r="CL22" i="7"/>
  <c r="T30" i="7"/>
  <c r="T32" i="7"/>
  <c r="K72" i="7"/>
  <c r="CL22" i="6"/>
  <c r="CA22" i="6"/>
  <c r="CK22" i="6"/>
  <c r="CB22" i="6"/>
  <c r="CL30" i="6"/>
  <c r="CA30" i="6"/>
  <c r="CK30" i="6"/>
  <c r="CB30" i="6"/>
  <c r="CL38" i="6"/>
  <c r="CA38" i="6"/>
  <c r="CK38" i="6"/>
  <c r="CB38" i="6"/>
  <c r="CL24" i="6"/>
  <c r="CA24" i="6"/>
  <c r="CK24" i="6"/>
  <c r="CB24" i="6"/>
  <c r="CL32" i="6"/>
  <c r="CA32" i="6"/>
  <c r="CK32" i="6"/>
  <c r="CB32" i="6"/>
  <c r="CL40" i="6"/>
  <c r="CA40" i="6"/>
  <c r="CK40" i="6"/>
  <c r="CB40" i="6"/>
  <c r="CK57" i="6"/>
  <c r="CA57" i="6"/>
  <c r="CL57" i="6"/>
  <c r="CB57" i="6"/>
  <c r="CL26" i="6"/>
  <c r="CA26" i="6"/>
  <c r="T26" i="6" s="1"/>
  <c r="CK26" i="6"/>
  <c r="CB26" i="6"/>
  <c r="CL34" i="6"/>
  <c r="CA34" i="6"/>
  <c r="T34" i="6" s="1"/>
  <c r="CK34" i="6"/>
  <c r="CB34" i="6"/>
  <c r="CL46" i="6"/>
  <c r="CA46" i="6"/>
  <c r="S46" i="6" s="1"/>
  <c r="CK46" i="6"/>
  <c r="CB46" i="6"/>
  <c r="CL20" i="6"/>
  <c r="CA20" i="6"/>
  <c r="T20" i="6" s="1"/>
  <c r="CK20" i="6"/>
  <c r="CB20" i="6"/>
  <c r="CL28" i="6"/>
  <c r="CA28" i="6"/>
  <c r="T28" i="6" s="1"/>
  <c r="CK28" i="6"/>
  <c r="CB28" i="6"/>
  <c r="CL36" i="6"/>
  <c r="CA36" i="6"/>
  <c r="T36" i="6" s="1"/>
  <c r="CK36" i="6"/>
  <c r="CB36" i="6"/>
  <c r="CL48" i="6"/>
  <c r="CA48" i="6"/>
  <c r="S48" i="6" s="1"/>
  <c r="CK48" i="6"/>
  <c r="CB48" i="6"/>
  <c r="CK55" i="6"/>
  <c r="CL55" i="6"/>
  <c r="CA55" i="6"/>
  <c r="K55" i="6" s="1"/>
  <c r="CB55" i="6"/>
  <c r="M65" i="6"/>
  <c r="CB21" i="6"/>
  <c r="CB23" i="6"/>
  <c r="CB27" i="6"/>
  <c r="CB29" i="6"/>
  <c r="CB31" i="6"/>
  <c r="CB33" i="6"/>
  <c r="CB35" i="6"/>
  <c r="CB37" i="6"/>
  <c r="CB39" i="6"/>
  <c r="CB41" i="6"/>
  <c r="CB47" i="6"/>
  <c r="CA56" i="6"/>
  <c r="CB61" i="6"/>
  <c r="M61" i="6" s="1"/>
  <c r="CL63" i="6"/>
  <c r="CB65" i="6"/>
  <c r="CL67" i="6"/>
  <c r="C125" i="6"/>
  <c r="C151" i="6" s="1"/>
  <c r="E190" i="6"/>
  <c r="CL210" i="6"/>
  <c r="CB210" i="6"/>
  <c r="CA210" i="6"/>
  <c r="U210" i="6" s="1"/>
  <c r="CK210" i="6"/>
  <c r="D313" i="6"/>
  <c r="C313" i="6" s="1"/>
  <c r="CL329" i="6"/>
  <c r="CB329" i="6"/>
  <c r="CK329" i="6"/>
  <c r="CA329" i="6"/>
  <c r="CA21" i="6"/>
  <c r="T21" i="6" s="1"/>
  <c r="CA23" i="6"/>
  <c r="T23" i="6" s="1"/>
  <c r="CA25" i="6"/>
  <c r="T25" i="6" s="1"/>
  <c r="CA27" i="6"/>
  <c r="CA29" i="6"/>
  <c r="CA31" i="6"/>
  <c r="T31" i="6" s="1"/>
  <c r="CA33" i="6"/>
  <c r="T33" i="6" s="1"/>
  <c r="CA35" i="6"/>
  <c r="CA37" i="6"/>
  <c r="CA39" i="6"/>
  <c r="T39" i="6" s="1"/>
  <c r="CA41" i="6"/>
  <c r="T41" i="6" s="1"/>
  <c r="CA47" i="6"/>
  <c r="CA49" i="6"/>
  <c r="CB56" i="6"/>
  <c r="CK61" i="6"/>
  <c r="CK65" i="6"/>
  <c r="B72" i="6"/>
  <c r="B74" i="6"/>
  <c r="C99" i="6"/>
  <c r="C97" i="6" s="1"/>
  <c r="D151" i="6"/>
  <c r="C131" i="6"/>
  <c r="C136" i="6"/>
  <c r="C153" i="6"/>
  <c r="F321" i="6"/>
  <c r="D275" i="6"/>
  <c r="CA330" i="6"/>
  <c r="AF330" i="6" s="1"/>
  <c r="CK330" i="6"/>
  <c r="CB330" i="6"/>
  <c r="CL330" i="6"/>
  <c r="CB25" i="6"/>
  <c r="CB49" i="6"/>
  <c r="CL61" i="6"/>
  <c r="CL65" i="6"/>
  <c r="F87" i="6"/>
  <c r="CL211" i="6"/>
  <c r="CB211" i="6"/>
  <c r="CK211" i="6"/>
  <c r="CA211" i="6"/>
  <c r="U211" i="6" s="1"/>
  <c r="CK326" i="6"/>
  <c r="CA326" i="6"/>
  <c r="AF326" i="6" s="1"/>
  <c r="CL326" i="6"/>
  <c r="CK327" i="6"/>
  <c r="CA327" i="6"/>
  <c r="AF327" i="6" s="1"/>
  <c r="CL327" i="6"/>
  <c r="CA331" i="6"/>
  <c r="CK331" i="6"/>
  <c r="CB331" i="6"/>
  <c r="CL331" i="6"/>
  <c r="CB333" i="6"/>
  <c r="CL333" i="6"/>
  <c r="CA333" i="6"/>
  <c r="AF333" i="6" s="1"/>
  <c r="CK21" i="6"/>
  <c r="CK23" i="6"/>
  <c r="CK25" i="6"/>
  <c r="CK27" i="6"/>
  <c r="CK29" i="6"/>
  <c r="CK31" i="6"/>
  <c r="CK33" i="6"/>
  <c r="CK35" i="6"/>
  <c r="CK37" i="6"/>
  <c r="CK39" i="6"/>
  <c r="CK41" i="6"/>
  <c r="CK47" i="6"/>
  <c r="CK49" i="6"/>
  <c r="CK63" i="6"/>
  <c r="CK67" i="6"/>
  <c r="B73" i="6"/>
  <c r="D97" i="6"/>
  <c r="C140" i="6"/>
  <c r="D162" i="6"/>
  <c r="C152" i="6"/>
  <c r="C162" i="6" s="1"/>
  <c r="CL212" i="6"/>
  <c r="CB212" i="6"/>
  <c r="CA212" i="6"/>
  <c r="U212" i="6" s="1"/>
  <c r="H321" i="6"/>
  <c r="P321" i="6"/>
  <c r="X321" i="6"/>
  <c r="AF321" i="6"/>
  <c r="CL328" i="6"/>
  <c r="CB328" i="6"/>
  <c r="CK328" i="6"/>
  <c r="CA328" i="6"/>
  <c r="AF328" i="6" s="1"/>
  <c r="B332" i="6"/>
  <c r="CK333" i="6"/>
  <c r="CM204" i="6"/>
  <c r="CA204" i="6"/>
  <c r="C204" i="6"/>
  <c r="CK204" i="6"/>
  <c r="CC204" i="6"/>
  <c r="G218" i="6"/>
  <c r="G230" i="6"/>
  <c r="CA274" i="6"/>
  <c r="CK274" i="6"/>
  <c r="CL274" i="6"/>
  <c r="C289" i="6"/>
  <c r="C108" i="6"/>
  <c r="C128" i="6"/>
  <c r="C144" i="6"/>
  <c r="C188" i="6"/>
  <c r="C190" i="6" s="1"/>
  <c r="G220" i="6"/>
  <c r="G232" i="6"/>
  <c r="I321" i="6"/>
  <c r="M321" i="6"/>
  <c r="Q321" i="6"/>
  <c r="U321" i="6"/>
  <c r="Y321" i="6"/>
  <c r="AC321" i="6"/>
  <c r="AG321" i="6"/>
  <c r="AK321" i="6"/>
  <c r="C154" i="6"/>
  <c r="C172" i="6"/>
  <c r="CM203" i="6"/>
  <c r="CA203" i="6"/>
  <c r="C203" i="6"/>
  <c r="CK203" i="6"/>
  <c r="CC203" i="6"/>
  <c r="CA273" i="6"/>
  <c r="AX273" i="6" s="1"/>
  <c r="CK273" i="6"/>
  <c r="CL273" i="6"/>
  <c r="CB274" i="6"/>
  <c r="G321" i="6"/>
  <c r="K321" i="6"/>
  <c r="O321" i="6"/>
  <c r="S321" i="6"/>
  <c r="W321" i="6"/>
  <c r="AA321" i="6"/>
  <c r="AE321" i="6"/>
  <c r="AI321" i="6"/>
  <c r="AM321" i="6"/>
  <c r="E275" i="6"/>
  <c r="W333" i="5"/>
  <c r="V333" i="5"/>
  <c r="E333" i="5"/>
  <c r="D333" i="5"/>
  <c r="C333" i="5"/>
  <c r="W332" i="5"/>
  <c r="V332" i="5"/>
  <c r="U332" i="5" s="1"/>
  <c r="N332" i="5"/>
  <c r="M332" i="5"/>
  <c r="L332" i="5" s="1"/>
  <c r="E332" i="5"/>
  <c r="D332" i="5"/>
  <c r="C332" i="5"/>
  <c r="CA331" i="5"/>
  <c r="W331" i="5"/>
  <c r="V331" i="5"/>
  <c r="U331" i="5"/>
  <c r="E331" i="5"/>
  <c r="D331" i="5"/>
  <c r="C331" i="5"/>
  <c r="B331" i="5"/>
  <c r="W330" i="5"/>
  <c r="V330" i="5"/>
  <c r="U330" i="5" s="1"/>
  <c r="N330" i="5"/>
  <c r="M330" i="5"/>
  <c r="L330" i="5"/>
  <c r="E330" i="5"/>
  <c r="D330" i="5"/>
  <c r="W329" i="5"/>
  <c r="V329" i="5"/>
  <c r="U329" i="5"/>
  <c r="E329" i="5"/>
  <c r="D329" i="5"/>
  <c r="W328" i="5"/>
  <c r="V328" i="5"/>
  <c r="U328" i="5"/>
  <c r="N328" i="5"/>
  <c r="M328" i="5"/>
  <c r="L328" i="5" s="1"/>
  <c r="E328" i="5"/>
  <c r="D328" i="5"/>
  <c r="W327" i="5"/>
  <c r="V327" i="5"/>
  <c r="E327" i="5"/>
  <c r="D327" i="5"/>
  <c r="W326" i="5"/>
  <c r="V326" i="5"/>
  <c r="N326" i="5"/>
  <c r="M326" i="5"/>
  <c r="L326" i="5" s="1"/>
  <c r="E326" i="5"/>
  <c r="D326" i="5"/>
  <c r="C326" i="5" s="1"/>
  <c r="AV321" i="5"/>
  <c r="AN321" i="5"/>
  <c r="X321" i="5"/>
  <c r="H321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E319" i="5"/>
  <c r="D319" i="5"/>
  <c r="C319" i="5" s="1"/>
  <c r="E318" i="5"/>
  <c r="D318" i="5"/>
  <c r="C318" i="5"/>
  <c r="E317" i="5"/>
  <c r="D317" i="5"/>
  <c r="E316" i="5"/>
  <c r="D316" i="5"/>
  <c r="E315" i="5"/>
  <c r="D315" i="5"/>
  <c r="C315" i="5"/>
  <c r="E314" i="5"/>
  <c r="D314" i="5"/>
  <c r="C314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E313" i="5" s="1"/>
  <c r="F313" i="5"/>
  <c r="D313" i="5"/>
  <c r="E312" i="5"/>
  <c r="D312" i="5"/>
  <c r="C312" i="5"/>
  <c r="E311" i="5"/>
  <c r="D311" i="5"/>
  <c r="C311" i="5" s="1"/>
  <c r="E310" i="5"/>
  <c r="D310" i="5"/>
  <c r="E309" i="5"/>
  <c r="D309" i="5"/>
  <c r="C309" i="5"/>
  <c r="E308" i="5"/>
  <c r="D308" i="5"/>
  <c r="C308" i="5"/>
  <c r="E307" i="5"/>
  <c r="D307" i="5"/>
  <c r="E306" i="5"/>
  <c r="D306" i="5"/>
  <c r="C306" i="5" s="1"/>
  <c r="E305" i="5"/>
  <c r="D305" i="5"/>
  <c r="C305" i="5" s="1"/>
  <c r="E304" i="5"/>
  <c r="D304" i="5"/>
  <c r="C304" i="5"/>
  <c r="E303" i="5"/>
  <c r="D303" i="5"/>
  <c r="C303" i="5" s="1"/>
  <c r="E302" i="5"/>
  <c r="D302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D301" i="5" s="1"/>
  <c r="E301" i="5"/>
  <c r="E300" i="5"/>
  <c r="D300" i="5"/>
  <c r="E299" i="5"/>
  <c r="D299" i="5"/>
  <c r="C299" i="5" s="1"/>
  <c r="E298" i="5"/>
  <c r="D298" i="5"/>
  <c r="C298" i="5"/>
  <c r="E297" i="5"/>
  <c r="D297" i="5"/>
  <c r="E296" i="5"/>
  <c r="D296" i="5"/>
  <c r="E295" i="5"/>
  <c r="D295" i="5"/>
  <c r="C295" i="5"/>
  <c r="E294" i="5"/>
  <c r="D294" i="5"/>
  <c r="C294" i="5"/>
  <c r="E293" i="5"/>
  <c r="D293" i="5"/>
  <c r="E292" i="5"/>
  <c r="D292" i="5"/>
  <c r="E291" i="5"/>
  <c r="D291" i="5"/>
  <c r="C291" i="5" s="1"/>
  <c r="E290" i="5"/>
  <c r="D290" i="5"/>
  <c r="C290" i="5"/>
  <c r="AM289" i="5"/>
  <c r="AL289" i="5"/>
  <c r="AK289" i="5"/>
  <c r="AJ289" i="5"/>
  <c r="AI289" i="5"/>
  <c r="AH289" i="5"/>
  <c r="AG289" i="5"/>
  <c r="AF289" i="5"/>
  <c r="AF321" i="5" s="1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P321" i="5" s="1"/>
  <c r="O289" i="5"/>
  <c r="N289" i="5"/>
  <c r="M289" i="5"/>
  <c r="L289" i="5"/>
  <c r="K289" i="5"/>
  <c r="J289" i="5"/>
  <c r="I289" i="5"/>
  <c r="H289" i="5"/>
  <c r="G289" i="5"/>
  <c r="E289" i="5" s="1"/>
  <c r="F289" i="5"/>
  <c r="D289" i="5"/>
  <c r="C289" i="5" s="1"/>
  <c r="E288" i="5"/>
  <c r="D288" i="5"/>
  <c r="C288" i="5"/>
  <c r="E287" i="5"/>
  <c r="D287" i="5"/>
  <c r="E286" i="5"/>
  <c r="D286" i="5"/>
  <c r="C286" i="5" s="1"/>
  <c r="E285" i="5"/>
  <c r="D285" i="5"/>
  <c r="C285" i="5" s="1"/>
  <c r="E284" i="5"/>
  <c r="D284" i="5"/>
  <c r="C284" i="5"/>
  <c r="E283" i="5"/>
  <c r="D283" i="5"/>
  <c r="C283" i="5" s="1"/>
  <c r="AM282" i="5"/>
  <c r="AM321" i="5" s="1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W321" i="5" s="1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E282" i="5" s="1"/>
  <c r="F282" i="5"/>
  <c r="D282" i="5" s="1"/>
  <c r="E281" i="5"/>
  <c r="D281" i="5"/>
  <c r="C281" i="5" s="1"/>
  <c r="E280" i="5"/>
  <c r="D280" i="5"/>
  <c r="E279" i="5"/>
  <c r="D279" i="5"/>
  <c r="C279" i="5" s="1"/>
  <c r="E278" i="5"/>
  <c r="D278" i="5"/>
  <c r="C278" i="5"/>
  <c r="E277" i="5"/>
  <c r="D277" i="5"/>
  <c r="E276" i="5"/>
  <c r="D276" i="5"/>
  <c r="AW275" i="5"/>
  <c r="AW321" i="5" s="1"/>
  <c r="AV275" i="5"/>
  <c r="AU275" i="5"/>
  <c r="AU321" i="5" s="1"/>
  <c r="AT275" i="5"/>
  <c r="AT321" i="5" s="1"/>
  <c r="AS275" i="5"/>
  <c r="AS321" i="5" s="1"/>
  <c r="AR275" i="5"/>
  <c r="AR321" i="5" s="1"/>
  <c r="AQ275" i="5"/>
  <c r="AQ321" i="5" s="1"/>
  <c r="AP275" i="5"/>
  <c r="AP321" i="5" s="1"/>
  <c r="AO275" i="5"/>
  <c r="AO321" i="5" s="1"/>
  <c r="AN275" i="5"/>
  <c r="AM275" i="5"/>
  <c r="AL275" i="5"/>
  <c r="AL321" i="5" s="1"/>
  <c r="AK275" i="5"/>
  <c r="AJ275" i="5"/>
  <c r="AJ321" i="5" s="1"/>
  <c r="AI275" i="5"/>
  <c r="AH275" i="5"/>
  <c r="AH321" i="5" s="1"/>
  <c r="AG275" i="5"/>
  <c r="AF275" i="5"/>
  <c r="AE275" i="5"/>
  <c r="AE321" i="5" s="1"/>
  <c r="AD275" i="5"/>
  <c r="AD321" i="5" s="1"/>
  <c r="AC275" i="5"/>
  <c r="AB275" i="5"/>
  <c r="AB321" i="5" s="1"/>
  <c r="AA275" i="5"/>
  <c r="Z275" i="5"/>
  <c r="Z321" i="5" s="1"/>
  <c r="Y275" i="5"/>
  <c r="X275" i="5"/>
  <c r="W275" i="5"/>
  <c r="V275" i="5"/>
  <c r="V321" i="5" s="1"/>
  <c r="U275" i="5"/>
  <c r="T275" i="5"/>
  <c r="T321" i="5" s="1"/>
  <c r="S275" i="5"/>
  <c r="R275" i="5"/>
  <c r="R321" i="5" s="1"/>
  <c r="Q275" i="5"/>
  <c r="P275" i="5"/>
  <c r="O275" i="5"/>
  <c r="O321" i="5" s="1"/>
  <c r="N275" i="5"/>
  <c r="N321" i="5" s="1"/>
  <c r="M275" i="5"/>
  <c r="L275" i="5"/>
  <c r="L321" i="5" s="1"/>
  <c r="K275" i="5"/>
  <c r="J275" i="5"/>
  <c r="J321" i="5" s="1"/>
  <c r="I275" i="5"/>
  <c r="H275" i="5"/>
  <c r="G275" i="5"/>
  <c r="E275" i="5" s="1"/>
  <c r="F275" i="5"/>
  <c r="F321" i="5" s="1"/>
  <c r="D275" i="5"/>
  <c r="C275" i="5" s="1"/>
  <c r="E274" i="5"/>
  <c r="D274" i="5"/>
  <c r="C274" i="5"/>
  <c r="E273" i="5"/>
  <c r="D273" i="5"/>
  <c r="C273" i="5"/>
  <c r="E268" i="5"/>
  <c r="D268" i="5"/>
  <c r="C268" i="5"/>
  <c r="E267" i="5"/>
  <c r="D267" i="5"/>
  <c r="E266" i="5"/>
  <c r="D266" i="5"/>
  <c r="C266" i="5" s="1"/>
  <c r="E265" i="5"/>
  <c r="D265" i="5"/>
  <c r="C265" i="5" s="1"/>
  <c r="E264" i="5"/>
  <c r="D264" i="5"/>
  <c r="C264" i="5"/>
  <c r="E263" i="5"/>
  <c r="D263" i="5"/>
  <c r="C263" i="5" s="1"/>
  <c r="E258" i="5"/>
  <c r="D258" i="5"/>
  <c r="E257" i="5"/>
  <c r="D257" i="5"/>
  <c r="C257" i="5"/>
  <c r="E256" i="5"/>
  <c r="D256" i="5"/>
  <c r="C256" i="5"/>
  <c r="E255" i="5"/>
  <c r="D255" i="5"/>
  <c r="E254" i="5"/>
  <c r="D254" i="5"/>
  <c r="C254" i="5" s="1"/>
  <c r="E253" i="5"/>
  <c r="D253" i="5"/>
  <c r="C253" i="5" s="1"/>
  <c r="E252" i="5"/>
  <c r="D252" i="5"/>
  <c r="C252" i="5"/>
  <c r="E251" i="5"/>
  <c r="D251" i="5"/>
  <c r="C251" i="5" s="1"/>
  <c r="E250" i="5"/>
  <c r="D250" i="5"/>
  <c r="E249" i="5"/>
  <c r="D249" i="5"/>
  <c r="C249" i="5" s="1"/>
  <c r="CN235" i="5"/>
  <c r="CM235" i="5"/>
  <c r="CL235" i="5"/>
  <c r="CK235" i="5"/>
  <c r="CD235" i="5"/>
  <c r="CC235" i="5"/>
  <c r="CB235" i="5"/>
  <c r="CA235" i="5"/>
  <c r="CN234" i="5"/>
  <c r="CM234" i="5"/>
  <c r="CL234" i="5"/>
  <c r="CK234" i="5"/>
  <c r="CD234" i="5"/>
  <c r="CC234" i="5"/>
  <c r="CB234" i="5"/>
  <c r="CA234" i="5"/>
  <c r="CN233" i="5"/>
  <c r="CM233" i="5"/>
  <c r="CL233" i="5"/>
  <c r="CK233" i="5"/>
  <c r="CD233" i="5"/>
  <c r="CC233" i="5"/>
  <c r="CB233" i="5"/>
  <c r="CA233" i="5"/>
  <c r="G233" i="5"/>
  <c r="CN232" i="5"/>
  <c r="CM232" i="5"/>
  <c r="CL232" i="5"/>
  <c r="CK232" i="5"/>
  <c r="CD232" i="5"/>
  <c r="CC232" i="5"/>
  <c r="CB232" i="5"/>
  <c r="CA232" i="5"/>
  <c r="G232" i="5" s="1"/>
  <c r="CN231" i="5"/>
  <c r="CM231" i="5"/>
  <c r="CL231" i="5"/>
  <c r="CK231" i="5"/>
  <c r="CD231" i="5"/>
  <c r="CC231" i="5"/>
  <c r="CB231" i="5"/>
  <c r="CA231" i="5"/>
  <c r="CN230" i="5"/>
  <c r="CM230" i="5"/>
  <c r="CL230" i="5"/>
  <c r="CK230" i="5"/>
  <c r="CD230" i="5"/>
  <c r="CC230" i="5"/>
  <c r="CB230" i="5"/>
  <c r="CA230" i="5"/>
  <c r="F229" i="5"/>
  <c r="E229" i="5"/>
  <c r="D229" i="5"/>
  <c r="C229" i="5"/>
  <c r="CN225" i="5"/>
  <c r="CM225" i="5"/>
  <c r="CL225" i="5"/>
  <c r="CK225" i="5"/>
  <c r="CD225" i="5"/>
  <c r="G225" i="5" s="1"/>
  <c r="CC225" i="5"/>
  <c r="CB225" i="5"/>
  <c r="CA225" i="5"/>
  <c r="CN224" i="5"/>
  <c r="CM224" i="5"/>
  <c r="CL224" i="5"/>
  <c r="CK224" i="5"/>
  <c r="CD224" i="5"/>
  <c r="CC224" i="5"/>
  <c r="CB224" i="5"/>
  <c r="CA224" i="5"/>
  <c r="G224" i="5" s="1"/>
  <c r="CN223" i="5"/>
  <c r="CM223" i="5"/>
  <c r="CL223" i="5"/>
  <c r="CK223" i="5"/>
  <c r="CD223" i="5"/>
  <c r="CC223" i="5"/>
  <c r="CB223" i="5"/>
  <c r="CA223" i="5"/>
  <c r="CN222" i="5"/>
  <c r="CM222" i="5"/>
  <c r="CL222" i="5"/>
  <c r="CK222" i="5"/>
  <c r="CD222" i="5"/>
  <c r="CC222" i="5"/>
  <c r="CB222" i="5"/>
  <c r="CA222" i="5"/>
  <c r="CN221" i="5"/>
  <c r="CM221" i="5"/>
  <c r="CL221" i="5"/>
  <c r="CK221" i="5"/>
  <c r="CD221" i="5"/>
  <c r="CC221" i="5"/>
  <c r="CB221" i="5"/>
  <c r="CA221" i="5"/>
  <c r="G221" i="5"/>
  <c r="CN220" i="5"/>
  <c r="CM220" i="5"/>
  <c r="CL220" i="5"/>
  <c r="CK220" i="5"/>
  <c r="CD220" i="5"/>
  <c r="CC220" i="5"/>
  <c r="CB220" i="5"/>
  <c r="CA220" i="5"/>
  <c r="G220" i="5" s="1"/>
  <c r="CN219" i="5"/>
  <c r="CM219" i="5"/>
  <c r="CL219" i="5"/>
  <c r="CK219" i="5"/>
  <c r="CD219" i="5"/>
  <c r="CC219" i="5"/>
  <c r="CB219" i="5"/>
  <c r="CA219" i="5"/>
  <c r="CN218" i="5"/>
  <c r="CM218" i="5"/>
  <c r="CL218" i="5"/>
  <c r="CK218" i="5"/>
  <c r="CD218" i="5"/>
  <c r="CC218" i="5"/>
  <c r="CB218" i="5"/>
  <c r="CA218" i="5"/>
  <c r="CN217" i="5"/>
  <c r="CM217" i="5"/>
  <c r="CL217" i="5"/>
  <c r="CK217" i="5"/>
  <c r="CD217" i="5"/>
  <c r="CC217" i="5"/>
  <c r="G217" i="5" s="1"/>
  <c r="CB217" i="5"/>
  <c r="CA217" i="5"/>
  <c r="F216" i="5"/>
  <c r="E216" i="5"/>
  <c r="D216" i="5"/>
  <c r="C216" i="5"/>
  <c r="CL212" i="5"/>
  <c r="E212" i="5"/>
  <c r="D212" i="5"/>
  <c r="C212" i="5"/>
  <c r="E211" i="5"/>
  <c r="D211" i="5"/>
  <c r="C211" i="5"/>
  <c r="CA211" i="5" s="1"/>
  <c r="CL210" i="5"/>
  <c r="E210" i="5"/>
  <c r="D210" i="5"/>
  <c r="C210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D205" i="5"/>
  <c r="C205" i="5" s="1"/>
  <c r="CN204" i="5"/>
  <c r="CM204" i="5"/>
  <c r="CL204" i="5"/>
  <c r="CD204" i="5"/>
  <c r="CB204" i="5"/>
  <c r="E204" i="5"/>
  <c r="D204" i="5"/>
  <c r="C204" i="5"/>
  <c r="CN203" i="5"/>
  <c r="CL203" i="5"/>
  <c r="CD203" i="5"/>
  <c r="CB203" i="5"/>
  <c r="CA203" i="5"/>
  <c r="E203" i="5"/>
  <c r="E205" i="5" s="1"/>
  <c r="D203" i="5"/>
  <c r="C203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E198" i="5" s="1"/>
  <c r="F198" i="5"/>
  <c r="D198" i="5" s="1"/>
  <c r="C198" i="5" s="1"/>
  <c r="E197" i="5"/>
  <c r="D197" i="5"/>
  <c r="E196" i="5"/>
  <c r="D196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89" i="5"/>
  <c r="D189" i="5"/>
  <c r="C189" i="5"/>
  <c r="E188" i="5"/>
  <c r="D188" i="5"/>
  <c r="C188" i="5" s="1"/>
  <c r="E187" i="5"/>
  <c r="E190" i="5" s="1"/>
  <c r="D187" i="5"/>
  <c r="E182" i="5"/>
  <c r="D182" i="5"/>
  <c r="C182" i="5"/>
  <c r="E181" i="5"/>
  <c r="D181" i="5"/>
  <c r="C181" i="5"/>
  <c r="E180" i="5"/>
  <c r="D180" i="5"/>
  <c r="E179" i="5"/>
  <c r="D179" i="5"/>
  <c r="C179" i="5" s="1"/>
  <c r="E178" i="5"/>
  <c r="D178" i="5"/>
  <c r="C178" i="5" s="1"/>
  <c r="E177" i="5"/>
  <c r="D177" i="5"/>
  <c r="C177" i="5"/>
  <c r="E172" i="5"/>
  <c r="D172" i="5"/>
  <c r="C172" i="5" s="1"/>
  <c r="E171" i="5"/>
  <c r="D171" i="5"/>
  <c r="E170" i="5"/>
  <c r="D170" i="5"/>
  <c r="C170" i="5" s="1"/>
  <c r="E169" i="5"/>
  <c r="D169" i="5"/>
  <c r="C169" i="5"/>
  <c r="E168" i="5"/>
  <c r="D168" i="5"/>
  <c r="E167" i="5"/>
  <c r="D167" i="5"/>
  <c r="C167" i="5" s="1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1" i="5"/>
  <c r="D161" i="5"/>
  <c r="E160" i="5"/>
  <c r="D160" i="5"/>
  <c r="C160" i="5"/>
  <c r="E159" i="5"/>
  <c r="D159" i="5"/>
  <c r="C159" i="5"/>
  <c r="E158" i="5"/>
  <c r="D158" i="5"/>
  <c r="E157" i="5"/>
  <c r="D157" i="5"/>
  <c r="E156" i="5"/>
  <c r="D156" i="5"/>
  <c r="C156" i="5" s="1"/>
  <c r="E155" i="5"/>
  <c r="D155" i="5"/>
  <c r="C155" i="5"/>
  <c r="E154" i="5"/>
  <c r="D154" i="5"/>
  <c r="E153" i="5"/>
  <c r="D153" i="5"/>
  <c r="C153" i="5" s="1"/>
  <c r="E152" i="5"/>
  <c r="D152" i="5"/>
  <c r="C152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0" i="5"/>
  <c r="D150" i="5"/>
  <c r="C150" i="5" s="1"/>
  <c r="E149" i="5"/>
  <c r="D149" i="5"/>
  <c r="C149" i="5"/>
  <c r="E148" i="5"/>
  <c r="D148" i="5"/>
  <c r="C148" i="5" s="1"/>
  <c r="E147" i="5"/>
  <c r="D147" i="5"/>
  <c r="E146" i="5"/>
  <c r="D146" i="5"/>
  <c r="C146" i="5" s="1"/>
  <c r="E145" i="5"/>
  <c r="D145" i="5"/>
  <c r="C145" i="5"/>
  <c r="E144" i="5"/>
  <c r="D144" i="5"/>
  <c r="E143" i="5"/>
  <c r="D143" i="5"/>
  <c r="C143" i="5" s="1"/>
  <c r="E142" i="5"/>
  <c r="D142" i="5"/>
  <c r="C142" i="5" s="1"/>
  <c r="E141" i="5"/>
  <c r="D141" i="5"/>
  <c r="C141" i="5"/>
  <c r="E140" i="5"/>
  <c r="D140" i="5"/>
  <c r="C140" i="5" s="1"/>
  <c r="E139" i="5"/>
  <c r="D139" i="5"/>
  <c r="E138" i="5"/>
  <c r="D138" i="5"/>
  <c r="C138" i="5" s="1"/>
  <c r="E137" i="5"/>
  <c r="D137" i="5"/>
  <c r="C137" i="5"/>
  <c r="E136" i="5"/>
  <c r="D136" i="5"/>
  <c r="E135" i="5"/>
  <c r="D135" i="5"/>
  <c r="C135" i="5" s="1"/>
  <c r="E134" i="5"/>
  <c r="D134" i="5"/>
  <c r="C134" i="5"/>
  <c r="E133" i="5"/>
  <c r="C133" i="5" s="1"/>
  <c r="D133" i="5"/>
  <c r="E132" i="5"/>
  <c r="D132" i="5"/>
  <c r="C132" i="5" s="1"/>
  <c r="E131" i="5"/>
  <c r="D131" i="5"/>
  <c r="C131" i="5"/>
  <c r="E130" i="5"/>
  <c r="D130" i="5"/>
  <c r="C130" i="5" s="1"/>
  <c r="E129" i="5"/>
  <c r="C129" i="5" s="1"/>
  <c r="D129" i="5"/>
  <c r="E128" i="5"/>
  <c r="D128" i="5"/>
  <c r="C128" i="5" s="1"/>
  <c r="E127" i="5"/>
  <c r="D127" i="5"/>
  <c r="C127" i="5" s="1"/>
  <c r="E126" i="5"/>
  <c r="D126" i="5"/>
  <c r="C126" i="5" s="1"/>
  <c r="E125" i="5"/>
  <c r="D125" i="5"/>
  <c r="C125" i="5"/>
  <c r="E124" i="5"/>
  <c r="D124" i="5"/>
  <c r="E123" i="5"/>
  <c r="D123" i="5"/>
  <c r="C123" i="5" s="1"/>
  <c r="E122" i="5"/>
  <c r="D122" i="5"/>
  <c r="D151" i="5" s="1"/>
  <c r="C122" i="5"/>
  <c r="E121" i="5"/>
  <c r="E151" i="5" s="1"/>
  <c r="D121" i="5"/>
  <c r="C121" i="5"/>
  <c r="E116" i="5"/>
  <c r="D116" i="5"/>
  <c r="E115" i="5"/>
  <c r="D115" i="5"/>
  <c r="C115" i="5"/>
  <c r="E114" i="5"/>
  <c r="D114" i="5"/>
  <c r="C114" i="5"/>
  <c r="E113" i="5"/>
  <c r="C113" i="5" s="1"/>
  <c r="D113" i="5"/>
  <c r="E112" i="5"/>
  <c r="D112" i="5"/>
  <c r="E111" i="5"/>
  <c r="D111" i="5"/>
  <c r="C111" i="5"/>
  <c r="E110" i="5"/>
  <c r="D110" i="5"/>
  <c r="C110" i="5" s="1"/>
  <c r="E109" i="5"/>
  <c r="C109" i="5" s="1"/>
  <c r="D109" i="5"/>
  <c r="E108" i="5"/>
  <c r="D108" i="5"/>
  <c r="C108" i="5" s="1"/>
  <c r="E102" i="5"/>
  <c r="D102" i="5"/>
  <c r="E101" i="5"/>
  <c r="D101" i="5"/>
  <c r="C101" i="5" s="1"/>
  <c r="E100" i="5"/>
  <c r="D100" i="5"/>
  <c r="C100" i="5"/>
  <c r="E99" i="5"/>
  <c r="D99" i="5"/>
  <c r="E98" i="5"/>
  <c r="D98" i="5"/>
  <c r="I97" i="5"/>
  <c r="H97" i="5"/>
  <c r="G97" i="5"/>
  <c r="F97" i="5"/>
  <c r="D97" i="5"/>
  <c r="CM87" i="5"/>
  <c r="CL87" i="5"/>
  <c r="CK87" i="5"/>
  <c r="CA87" i="5" s="1"/>
  <c r="F87" i="5" s="1"/>
  <c r="CC87" i="5"/>
  <c r="CB87" i="5"/>
  <c r="CM86" i="5"/>
  <c r="CC86" i="5" s="1"/>
  <c r="CL86" i="5"/>
  <c r="CK86" i="5"/>
  <c r="CB86" i="5"/>
  <c r="CA86" i="5"/>
  <c r="B79" i="5"/>
  <c r="D74" i="5"/>
  <c r="C74" i="5"/>
  <c r="B74" i="5"/>
  <c r="CL74" i="5" s="1"/>
  <c r="CL73" i="5"/>
  <c r="D73" i="5"/>
  <c r="C73" i="5"/>
  <c r="B73" i="5"/>
  <c r="D72" i="5"/>
  <c r="C72" i="5"/>
  <c r="B72" i="5"/>
  <c r="CL67" i="5"/>
  <c r="CA67" i="5"/>
  <c r="C67" i="5"/>
  <c r="CK67" i="5" s="1"/>
  <c r="CK66" i="5"/>
  <c r="CB66" i="5"/>
  <c r="C66" i="5"/>
  <c r="CL65" i="5"/>
  <c r="CA65" i="5"/>
  <c r="C65" i="5"/>
  <c r="CK65" i="5" s="1"/>
  <c r="CK64" i="5"/>
  <c r="CB64" i="5"/>
  <c r="C64" i="5"/>
  <c r="CL63" i="5"/>
  <c r="CA63" i="5"/>
  <c r="C63" i="5"/>
  <c r="CK63" i="5" s="1"/>
  <c r="C62" i="5"/>
  <c r="CL61" i="5"/>
  <c r="CA61" i="5"/>
  <c r="C61" i="5"/>
  <c r="CK61" i="5" s="1"/>
  <c r="D57" i="5"/>
  <c r="C57" i="5"/>
  <c r="B57" i="5" s="1"/>
  <c r="D56" i="5"/>
  <c r="C56" i="5"/>
  <c r="B56" i="5" s="1"/>
  <c r="CB56" i="5" s="1"/>
  <c r="D55" i="5"/>
  <c r="C55" i="5"/>
  <c r="B55" i="5" s="1"/>
  <c r="J54" i="5"/>
  <c r="I54" i="5"/>
  <c r="H54" i="5"/>
  <c r="D54" i="5" s="1"/>
  <c r="G54" i="5"/>
  <c r="F54" i="5"/>
  <c r="E54" i="5"/>
  <c r="C54" i="5" s="1"/>
  <c r="D49" i="5"/>
  <c r="C49" i="5"/>
  <c r="B49" i="5" s="1"/>
  <c r="D48" i="5"/>
  <c r="C48" i="5"/>
  <c r="D47" i="5"/>
  <c r="C47" i="5"/>
  <c r="CK46" i="5"/>
  <c r="D46" i="5"/>
  <c r="C46" i="5"/>
  <c r="B46" i="5" s="1"/>
  <c r="E41" i="5"/>
  <c r="D41" i="5"/>
  <c r="C41" i="5" s="1"/>
  <c r="E40" i="5"/>
  <c r="D40" i="5"/>
  <c r="E39" i="5"/>
  <c r="D39" i="5"/>
  <c r="CK38" i="5"/>
  <c r="E38" i="5"/>
  <c r="D38" i="5"/>
  <c r="C38" i="5" s="1"/>
  <c r="CL38" i="5" s="1"/>
  <c r="E37" i="5"/>
  <c r="D37" i="5"/>
  <c r="CB36" i="5"/>
  <c r="E36" i="5"/>
  <c r="D36" i="5"/>
  <c r="C36" i="5" s="1"/>
  <c r="CA36" i="5" s="1"/>
  <c r="T36" i="5" s="1"/>
  <c r="E35" i="5"/>
  <c r="D35" i="5"/>
  <c r="CB34" i="5"/>
  <c r="E34" i="5"/>
  <c r="D34" i="5"/>
  <c r="C34" i="5" s="1"/>
  <c r="CA34" i="5" s="1"/>
  <c r="T34" i="5" s="1"/>
  <c r="E33" i="5"/>
  <c r="D33" i="5"/>
  <c r="CB32" i="5"/>
  <c r="E32" i="5"/>
  <c r="D32" i="5"/>
  <c r="C32" i="5" s="1"/>
  <c r="CA32" i="5" s="1"/>
  <c r="T32" i="5" s="1"/>
  <c r="E31" i="5"/>
  <c r="D31" i="5"/>
  <c r="CB30" i="5"/>
  <c r="E30" i="5"/>
  <c r="D30" i="5"/>
  <c r="C30" i="5" s="1"/>
  <c r="CA30" i="5" s="1"/>
  <c r="T30" i="5" s="1"/>
  <c r="E29" i="5"/>
  <c r="D29" i="5"/>
  <c r="CB28" i="5"/>
  <c r="E28" i="5"/>
  <c r="D28" i="5"/>
  <c r="C28" i="5" s="1"/>
  <c r="CA28" i="5" s="1"/>
  <c r="T28" i="5" s="1"/>
  <c r="E27" i="5"/>
  <c r="D27" i="5"/>
  <c r="CB26" i="5"/>
  <c r="E26" i="5"/>
  <c r="D26" i="5"/>
  <c r="C26" i="5" s="1"/>
  <c r="CA26" i="5" s="1"/>
  <c r="T26" i="5" s="1"/>
  <c r="E25" i="5"/>
  <c r="D25" i="5"/>
  <c r="CB24" i="5"/>
  <c r="E24" i="5"/>
  <c r="D24" i="5"/>
  <c r="C24" i="5" s="1"/>
  <c r="CA24" i="5" s="1"/>
  <c r="T24" i="5" s="1"/>
  <c r="E23" i="5"/>
  <c r="D23" i="5"/>
  <c r="CB22" i="5"/>
  <c r="E22" i="5"/>
  <c r="D22" i="5"/>
  <c r="C22" i="5" s="1"/>
  <c r="CA22" i="5" s="1"/>
  <c r="T22" i="5" s="1"/>
  <c r="E21" i="5"/>
  <c r="D21" i="5"/>
  <c r="CB20" i="5"/>
  <c r="E20" i="5"/>
  <c r="D20" i="5"/>
  <c r="C20" i="5" s="1"/>
  <c r="CA20" i="5" s="1"/>
  <c r="T20" i="5" s="1"/>
  <c r="E15" i="5"/>
  <c r="D15" i="5"/>
  <c r="C15" i="5" s="1"/>
  <c r="E14" i="5"/>
  <c r="D14" i="5"/>
  <c r="C14" i="5" s="1"/>
  <c r="E13" i="5"/>
  <c r="D13" i="5"/>
  <c r="C13" i="5"/>
  <c r="A5" i="5"/>
  <c r="A4" i="5"/>
  <c r="A3" i="5"/>
  <c r="A2" i="5"/>
  <c r="AF333" i="7" l="1"/>
  <c r="B346" i="7"/>
  <c r="AF332" i="7"/>
  <c r="T22" i="7"/>
  <c r="T26" i="7"/>
  <c r="T29" i="7"/>
  <c r="T23" i="7"/>
  <c r="CE204" i="6"/>
  <c r="CO204" i="6"/>
  <c r="CF204" i="6"/>
  <c r="AJ204" i="6" s="1"/>
  <c r="CP204" i="6"/>
  <c r="CB332" i="6"/>
  <c r="CL332" i="6"/>
  <c r="CA332" i="6"/>
  <c r="AF332" i="6" s="1"/>
  <c r="CK332" i="6"/>
  <c r="CA73" i="6"/>
  <c r="CK73" i="6"/>
  <c r="CL73" i="6"/>
  <c r="CB73" i="6"/>
  <c r="CE203" i="6"/>
  <c r="CO203" i="6"/>
  <c r="CP203" i="6"/>
  <c r="CF203" i="6"/>
  <c r="AJ203" i="6" s="1"/>
  <c r="E321" i="6"/>
  <c r="AF331" i="6"/>
  <c r="C275" i="6"/>
  <c r="CA72" i="6"/>
  <c r="CL72" i="6"/>
  <c r="CK72" i="6"/>
  <c r="CB72" i="6"/>
  <c r="S49" i="6"/>
  <c r="T37" i="6"/>
  <c r="T29" i="6"/>
  <c r="K56" i="6"/>
  <c r="K57" i="6"/>
  <c r="T40" i="6"/>
  <c r="T32" i="6"/>
  <c r="T24" i="6"/>
  <c r="T38" i="6"/>
  <c r="T30" i="6"/>
  <c r="T22" i="6"/>
  <c r="CA74" i="6"/>
  <c r="CL74" i="6"/>
  <c r="CK74" i="6"/>
  <c r="CB74" i="6"/>
  <c r="AX274" i="6"/>
  <c r="D321" i="6"/>
  <c r="C321" i="6" s="1"/>
  <c r="S47" i="6"/>
  <c r="T35" i="6"/>
  <c r="T27" i="6"/>
  <c r="AF329" i="6"/>
  <c r="A346" i="6"/>
  <c r="B346" i="6"/>
  <c r="CA55" i="5"/>
  <c r="CL55" i="5"/>
  <c r="CA57" i="5"/>
  <c r="CL57" i="5"/>
  <c r="CA62" i="5"/>
  <c r="M62" i="5" s="1"/>
  <c r="CL62" i="5"/>
  <c r="CP203" i="5"/>
  <c r="CO203" i="5"/>
  <c r="CE203" i="5"/>
  <c r="CL274" i="5"/>
  <c r="CK274" i="5"/>
  <c r="CK22" i="5"/>
  <c r="CK24" i="5"/>
  <c r="CK28" i="5"/>
  <c r="CK32" i="5"/>
  <c r="CK36" i="5"/>
  <c r="CB46" i="5"/>
  <c r="CA46" i="5"/>
  <c r="CB62" i="5"/>
  <c r="CK72" i="5"/>
  <c r="CB72" i="5"/>
  <c r="CA74" i="5"/>
  <c r="E162" i="5"/>
  <c r="CP204" i="5"/>
  <c r="CO204" i="5"/>
  <c r="CF204" i="5"/>
  <c r="CE204" i="5"/>
  <c r="CL20" i="5"/>
  <c r="CL22" i="5"/>
  <c r="CL24" i="5"/>
  <c r="CL26" i="5"/>
  <c r="CL28" i="5"/>
  <c r="CL30" i="5"/>
  <c r="CL32" i="5"/>
  <c r="CL34" i="5"/>
  <c r="CL36" i="5"/>
  <c r="C39" i="5"/>
  <c r="B47" i="5"/>
  <c r="B54" i="5"/>
  <c r="CB55" i="5"/>
  <c r="CB57" i="5"/>
  <c r="CK62" i="5"/>
  <c r="CA66" i="5"/>
  <c r="M66" i="5" s="1"/>
  <c r="CL66" i="5"/>
  <c r="CL72" i="5"/>
  <c r="C98" i="5"/>
  <c r="C112" i="5"/>
  <c r="CF203" i="5"/>
  <c r="CK204" i="5"/>
  <c r="CC204" i="5"/>
  <c r="CA204" i="5"/>
  <c r="AJ204" i="5" s="1"/>
  <c r="G234" i="5"/>
  <c r="G235" i="5"/>
  <c r="D321" i="5"/>
  <c r="C276" i="5"/>
  <c r="C293" i="5"/>
  <c r="C296" i="5"/>
  <c r="C301" i="5"/>
  <c r="C313" i="5"/>
  <c r="CL331" i="5"/>
  <c r="CK331" i="5"/>
  <c r="CB331" i="5"/>
  <c r="AF331" i="5" s="1"/>
  <c r="U333" i="5"/>
  <c r="B333" i="5" s="1"/>
  <c r="CB41" i="5"/>
  <c r="CA41" i="5"/>
  <c r="T41" i="5" s="1"/>
  <c r="CL41" i="5"/>
  <c r="CB49" i="5"/>
  <c r="CA49" i="5"/>
  <c r="S49" i="5" s="1"/>
  <c r="CL49" i="5"/>
  <c r="CA56" i="5"/>
  <c r="K56" i="5" s="1"/>
  <c r="CL56" i="5"/>
  <c r="F86" i="5"/>
  <c r="CK211" i="5"/>
  <c r="CB211" i="5"/>
  <c r="U211" i="5" s="1"/>
  <c r="CL211" i="5"/>
  <c r="CL273" i="5"/>
  <c r="CK273" i="5"/>
  <c r="CA273" i="5"/>
  <c r="AX273" i="5" s="1"/>
  <c r="CB274" i="5"/>
  <c r="G321" i="5"/>
  <c r="CK20" i="5"/>
  <c r="CK26" i="5"/>
  <c r="CK30" i="5"/>
  <c r="CK34" i="5"/>
  <c r="CB38" i="5"/>
  <c r="CA38" i="5"/>
  <c r="T38" i="5" s="1"/>
  <c r="CL46" i="5"/>
  <c r="CA72" i="5"/>
  <c r="CK74" i="5"/>
  <c r="CB74" i="5"/>
  <c r="C21" i="5"/>
  <c r="C23" i="5"/>
  <c r="C25" i="5"/>
  <c r="C27" i="5"/>
  <c r="C29" i="5"/>
  <c r="C31" i="5"/>
  <c r="C33" i="5"/>
  <c r="C35" i="5"/>
  <c r="C37" i="5"/>
  <c r="C40" i="5"/>
  <c r="CK41" i="5"/>
  <c r="B48" i="5"/>
  <c r="CK49" i="5"/>
  <c r="CK55" i="5"/>
  <c r="CK56" i="5"/>
  <c r="CK57" i="5"/>
  <c r="CA64" i="5"/>
  <c r="M64" i="5" s="1"/>
  <c r="CL64" i="5"/>
  <c r="CK73" i="5"/>
  <c r="CB73" i="5"/>
  <c r="CA73" i="5"/>
  <c r="K73" i="5" s="1"/>
  <c r="E97" i="5"/>
  <c r="C102" i="5"/>
  <c r="C158" i="5"/>
  <c r="C161" i="5"/>
  <c r="C196" i="5"/>
  <c r="AJ203" i="5"/>
  <c r="G222" i="5"/>
  <c r="G223" i="5"/>
  <c r="CB273" i="5"/>
  <c r="CA274" i="5"/>
  <c r="AX274" i="5" s="1"/>
  <c r="K321" i="5"/>
  <c r="S321" i="5"/>
  <c r="AA321" i="5"/>
  <c r="AI321" i="5"/>
  <c r="C282" i="5"/>
  <c r="C316" i="5"/>
  <c r="C327" i="5"/>
  <c r="B327" i="5" s="1"/>
  <c r="B332" i="5"/>
  <c r="CB61" i="5"/>
  <c r="M61" i="5" s="1"/>
  <c r="CB63" i="5"/>
  <c r="M63" i="5" s="1"/>
  <c r="CB65" i="5"/>
  <c r="M65" i="5" s="1"/>
  <c r="CB67" i="5"/>
  <c r="M67" i="5" s="1"/>
  <c r="C99" i="5"/>
  <c r="C124" i="5"/>
  <c r="D162" i="5"/>
  <c r="C154" i="5"/>
  <c r="C162" i="5" s="1"/>
  <c r="C157" i="5"/>
  <c r="C197" i="5"/>
  <c r="CK203" i="5"/>
  <c r="CC203" i="5"/>
  <c r="CM203" i="5"/>
  <c r="G218" i="5"/>
  <c r="G219" i="5"/>
  <c r="G230" i="5"/>
  <c r="G231" i="5"/>
  <c r="C277" i="5"/>
  <c r="C280" i="5"/>
  <c r="C292" i="5"/>
  <c r="C297" i="5"/>
  <c r="C300" i="5"/>
  <c r="C317" i="5"/>
  <c r="C320" i="5"/>
  <c r="U327" i="5"/>
  <c r="C329" i="5"/>
  <c r="B329" i="5" s="1"/>
  <c r="C116" i="5"/>
  <c r="C136" i="5"/>
  <c r="C139" i="5"/>
  <c r="C144" i="5"/>
  <c r="C147" i="5"/>
  <c r="C151" i="5" s="1"/>
  <c r="C168" i="5"/>
  <c r="C171" i="5"/>
  <c r="C180" i="5"/>
  <c r="C187" i="5"/>
  <c r="C190" i="5" s="1"/>
  <c r="D190" i="5"/>
  <c r="CK210" i="5"/>
  <c r="CB210" i="5"/>
  <c r="CA210" i="5"/>
  <c r="U210" i="5" s="1"/>
  <c r="CK212" i="5"/>
  <c r="CB212" i="5"/>
  <c r="CA212" i="5"/>
  <c r="U212" i="5" s="1"/>
  <c r="C250" i="5"/>
  <c r="C255" i="5"/>
  <c r="C258" i="5"/>
  <c r="C267" i="5"/>
  <c r="I321" i="5"/>
  <c r="M321" i="5"/>
  <c r="Q321" i="5"/>
  <c r="U321" i="5"/>
  <c r="Y321" i="5"/>
  <c r="AC321" i="5"/>
  <c r="AG321" i="5"/>
  <c r="AK321" i="5"/>
  <c r="C287" i="5"/>
  <c r="C302" i="5"/>
  <c r="C307" i="5"/>
  <c r="C310" i="5"/>
  <c r="U326" i="5"/>
  <c r="B326" i="5" s="1"/>
  <c r="C328" i="5"/>
  <c r="B328" i="5" s="1"/>
  <c r="C330" i="5"/>
  <c r="B330" i="5" s="1"/>
  <c r="W333" i="4"/>
  <c r="V333" i="4"/>
  <c r="U333" i="4"/>
  <c r="E333" i="4"/>
  <c r="D333" i="4"/>
  <c r="C333" i="4" s="1"/>
  <c r="W332" i="4"/>
  <c r="U332" i="4" s="1"/>
  <c r="V332" i="4"/>
  <c r="N332" i="4"/>
  <c r="M332" i="4"/>
  <c r="L332" i="4" s="1"/>
  <c r="E332" i="4"/>
  <c r="C332" i="4" s="1"/>
  <c r="D332" i="4"/>
  <c r="W331" i="4"/>
  <c r="V331" i="4"/>
  <c r="U331" i="4" s="1"/>
  <c r="E331" i="4"/>
  <c r="C331" i="4" s="1"/>
  <c r="B331" i="4" s="1"/>
  <c r="D331" i="4"/>
  <c r="W330" i="4"/>
  <c r="V330" i="4"/>
  <c r="U330" i="4" s="1"/>
  <c r="B330" i="4" s="1"/>
  <c r="N330" i="4"/>
  <c r="L330" i="4" s="1"/>
  <c r="M330" i="4"/>
  <c r="E330" i="4"/>
  <c r="D330" i="4"/>
  <c r="C330" i="4" s="1"/>
  <c r="W329" i="4"/>
  <c r="U329" i="4" s="1"/>
  <c r="V329" i="4"/>
  <c r="E329" i="4"/>
  <c r="D329" i="4"/>
  <c r="C329" i="4" s="1"/>
  <c r="B329" i="4"/>
  <c r="CA328" i="4"/>
  <c r="W328" i="4"/>
  <c r="U328" i="4" s="1"/>
  <c r="V328" i="4"/>
  <c r="N328" i="4"/>
  <c r="M328" i="4"/>
  <c r="L328" i="4" s="1"/>
  <c r="E328" i="4"/>
  <c r="D328" i="4"/>
  <c r="C328" i="4"/>
  <c r="B328" i="4" s="1"/>
  <c r="CB327" i="4"/>
  <c r="W327" i="4"/>
  <c r="V327" i="4"/>
  <c r="U327" i="4" s="1"/>
  <c r="E327" i="4"/>
  <c r="C327" i="4" s="1"/>
  <c r="B327" i="4" s="1"/>
  <c r="D327" i="4"/>
  <c r="W326" i="4"/>
  <c r="V326" i="4"/>
  <c r="U326" i="4" s="1"/>
  <c r="N326" i="4"/>
  <c r="M326" i="4"/>
  <c r="L326" i="4"/>
  <c r="E326" i="4"/>
  <c r="D326" i="4"/>
  <c r="C326" i="4" s="1"/>
  <c r="AR321" i="4"/>
  <c r="AN321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C320" i="4" s="1"/>
  <c r="D320" i="4"/>
  <c r="E319" i="4"/>
  <c r="D319" i="4"/>
  <c r="C319" i="4" s="1"/>
  <c r="E318" i="4"/>
  <c r="C318" i="4" s="1"/>
  <c r="D318" i="4"/>
  <c r="E317" i="4"/>
  <c r="D317" i="4"/>
  <c r="C317" i="4" s="1"/>
  <c r="E316" i="4"/>
  <c r="D316" i="4"/>
  <c r="C316" i="4"/>
  <c r="E315" i="4"/>
  <c r="D315" i="4"/>
  <c r="C315" i="4" s="1"/>
  <c r="E314" i="4"/>
  <c r="D314" i="4"/>
  <c r="C314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B321" i="4" s="1"/>
  <c r="AA313" i="4"/>
  <c r="Z313" i="4"/>
  <c r="Y313" i="4"/>
  <c r="X313" i="4"/>
  <c r="X321" i="4" s="1"/>
  <c r="W313" i="4"/>
  <c r="V313" i="4"/>
  <c r="U313" i="4"/>
  <c r="T313" i="4"/>
  <c r="S313" i="4"/>
  <c r="R313" i="4"/>
  <c r="Q313" i="4"/>
  <c r="P313" i="4"/>
  <c r="O313" i="4"/>
  <c r="N313" i="4"/>
  <c r="M313" i="4"/>
  <c r="L313" i="4"/>
  <c r="L321" i="4" s="1"/>
  <c r="K313" i="4"/>
  <c r="J313" i="4"/>
  <c r="I313" i="4"/>
  <c r="H313" i="4"/>
  <c r="H321" i="4" s="1"/>
  <c r="G313" i="4"/>
  <c r="E313" i="4" s="1"/>
  <c r="F313" i="4"/>
  <c r="E312" i="4"/>
  <c r="C312" i="4" s="1"/>
  <c r="D312" i="4"/>
  <c r="E311" i="4"/>
  <c r="D311" i="4"/>
  <c r="C311" i="4" s="1"/>
  <c r="E310" i="4"/>
  <c r="D310" i="4"/>
  <c r="C310" i="4"/>
  <c r="E309" i="4"/>
  <c r="D309" i="4"/>
  <c r="C309" i="4" s="1"/>
  <c r="E308" i="4"/>
  <c r="D308" i="4"/>
  <c r="C308" i="4"/>
  <c r="E307" i="4"/>
  <c r="D307" i="4"/>
  <c r="C307" i="4" s="1"/>
  <c r="E306" i="4"/>
  <c r="C306" i="4" s="1"/>
  <c r="D306" i="4"/>
  <c r="E305" i="4"/>
  <c r="D305" i="4"/>
  <c r="C305" i="4" s="1"/>
  <c r="E304" i="4"/>
  <c r="D304" i="4"/>
  <c r="C304" i="4"/>
  <c r="E303" i="4"/>
  <c r="D303" i="4"/>
  <c r="C303" i="4" s="1"/>
  <c r="E302" i="4"/>
  <c r="D302" i="4"/>
  <c r="C302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 s="1"/>
  <c r="E300" i="4"/>
  <c r="D300" i="4"/>
  <c r="C300" i="4"/>
  <c r="E299" i="4"/>
  <c r="D299" i="4"/>
  <c r="C299" i="4" s="1"/>
  <c r="E298" i="4"/>
  <c r="D298" i="4"/>
  <c r="C298" i="4"/>
  <c r="E297" i="4"/>
  <c r="D297" i="4"/>
  <c r="C297" i="4" s="1"/>
  <c r="E296" i="4"/>
  <c r="C296" i="4" s="1"/>
  <c r="D296" i="4"/>
  <c r="E295" i="4"/>
  <c r="D295" i="4"/>
  <c r="C295" i="4" s="1"/>
  <c r="E294" i="4"/>
  <c r="C294" i="4" s="1"/>
  <c r="D294" i="4"/>
  <c r="E293" i="4"/>
  <c r="D293" i="4"/>
  <c r="C293" i="4" s="1"/>
  <c r="E292" i="4"/>
  <c r="D292" i="4"/>
  <c r="C292" i="4"/>
  <c r="E291" i="4"/>
  <c r="D291" i="4"/>
  <c r="C291" i="4" s="1"/>
  <c r="E290" i="4"/>
  <c r="D290" i="4"/>
  <c r="C290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E289" i="4" s="1"/>
  <c r="F289" i="4"/>
  <c r="D289" i="4"/>
  <c r="C289" i="4" s="1"/>
  <c r="E288" i="4"/>
  <c r="C288" i="4" s="1"/>
  <c r="D288" i="4"/>
  <c r="E287" i="4"/>
  <c r="D287" i="4"/>
  <c r="C287" i="4" s="1"/>
  <c r="E286" i="4"/>
  <c r="C286" i="4" s="1"/>
  <c r="D286" i="4"/>
  <c r="E285" i="4"/>
  <c r="D285" i="4"/>
  <c r="C285" i="4" s="1"/>
  <c r="E284" i="4"/>
  <c r="D284" i="4"/>
  <c r="C284" i="4"/>
  <c r="E283" i="4"/>
  <c r="D283" i="4"/>
  <c r="C283" i="4" s="1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D282" i="4" s="1"/>
  <c r="E282" i="4"/>
  <c r="E281" i="4"/>
  <c r="D281" i="4"/>
  <c r="C281" i="4" s="1"/>
  <c r="E280" i="4"/>
  <c r="C280" i="4" s="1"/>
  <c r="D280" i="4"/>
  <c r="E279" i="4"/>
  <c r="D279" i="4"/>
  <c r="C279" i="4" s="1"/>
  <c r="E278" i="4"/>
  <c r="D278" i="4"/>
  <c r="C278" i="4"/>
  <c r="E277" i="4"/>
  <c r="D277" i="4"/>
  <c r="C277" i="4" s="1"/>
  <c r="E276" i="4"/>
  <c r="D276" i="4"/>
  <c r="C276" i="4"/>
  <c r="AW275" i="4"/>
  <c r="AW321" i="4" s="1"/>
  <c r="AV275" i="4"/>
  <c r="AV321" i="4" s="1"/>
  <c r="AU275" i="4"/>
  <c r="AU321" i="4" s="1"/>
  <c r="AT275" i="4"/>
  <c r="AT321" i="4" s="1"/>
  <c r="AS275" i="4"/>
  <c r="AS321" i="4" s="1"/>
  <c r="AR275" i="4"/>
  <c r="AQ275" i="4"/>
  <c r="AQ321" i="4" s="1"/>
  <c r="AP275" i="4"/>
  <c r="AP321" i="4" s="1"/>
  <c r="AO275" i="4"/>
  <c r="AO321" i="4" s="1"/>
  <c r="AN275" i="4"/>
  <c r="AM275" i="4"/>
  <c r="AL275" i="4"/>
  <c r="AL321" i="4" s="1"/>
  <c r="AK275" i="4"/>
  <c r="AJ275" i="4"/>
  <c r="AI275" i="4"/>
  <c r="AH275" i="4"/>
  <c r="AH321" i="4" s="1"/>
  <c r="AG275" i="4"/>
  <c r="AF275" i="4"/>
  <c r="AF321" i="4" s="1"/>
  <c r="AE275" i="4"/>
  <c r="AD275" i="4"/>
  <c r="AD321" i="4" s="1"/>
  <c r="AC275" i="4"/>
  <c r="AB275" i="4"/>
  <c r="AA275" i="4"/>
  <c r="Z275" i="4"/>
  <c r="Z321" i="4" s="1"/>
  <c r="Y275" i="4"/>
  <c r="X275" i="4"/>
  <c r="W275" i="4"/>
  <c r="V275" i="4"/>
  <c r="V321" i="4" s="1"/>
  <c r="U275" i="4"/>
  <c r="T275" i="4"/>
  <c r="S275" i="4"/>
  <c r="R275" i="4"/>
  <c r="R321" i="4" s="1"/>
  <c r="Q275" i="4"/>
  <c r="P275" i="4"/>
  <c r="O275" i="4"/>
  <c r="N275" i="4"/>
  <c r="N321" i="4" s="1"/>
  <c r="M275" i="4"/>
  <c r="L275" i="4"/>
  <c r="K275" i="4"/>
  <c r="J275" i="4"/>
  <c r="J321" i="4" s="1"/>
  <c r="I275" i="4"/>
  <c r="H275" i="4"/>
  <c r="G275" i="4"/>
  <c r="F275" i="4"/>
  <c r="CL274" i="4"/>
  <c r="E274" i="4"/>
  <c r="D274" i="4"/>
  <c r="C274" i="4" s="1"/>
  <c r="CB273" i="4"/>
  <c r="E273" i="4"/>
  <c r="D273" i="4"/>
  <c r="C273" i="4" s="1"/>
  <c r="E268" i="4"/>
  <c r="C268" i="4" s="1"/>
  <c r="D268" i="4"/>
  <c r="E267" i="4"/>
  <c r="D267" i="4"/>
  <c r="C267" i="4" s="1"/>
  <c r="E266" i="4"/>
  <c r="D266" i="4"/>
  <c r="C266" i="4"/>
  <c r="E265" i="4"/>
  <c r="D265" i="4"/>
  <c r="C265" i="4" s="1"/>
  <c r="E264" i="4"/>
  <c r="D264" i="4"/>
  <c r="C264" i="4"/>
  <c r="E263" i="4"/>
  <c r="D263" i="4"/>
  <c r="C263" i="4" s="1"/>
  <c r="E258" i="4"/>
  <c r="C258" i="4" s="1"/>
  <c r="D258" i="4"/>
  <c r="E257" i="4"/>
  <c r="D257" i="4"/>
  <c r="C257" i="4" s="1"/>
  <c r="E256" i="4"/>
  <c r="D256" i="4"/>
  <c r="C256" i="4"/>
  <c r="E255" i="4"/>
  <c r="D255" i="4"/>
  <c r="C255" i="4" s="1"/>
  <c r="E254" i="4"/>
  <c r="D254" i="4"/>
  <c r="C254" i="4"/>
  <c r="E253" i="4"/>
  <c r="D253" i="4"/>
  <c r="C253" i="4" s="1"/>
  <c r="E252" i="4"/>
  <c r="C252" i="4" s="1"/>
  <c r="D252" i="4"/>
  <c r="E251" i="4"/>
  <c r="D251" i="4"/>
  <c r="C251" i="4" s="1"/>
  <c r="E250" i="4"/>
  <c r="C250" i="4" s="1"/>
  <c r="D250" i="4"/>
  <c r="E249" i="4"/>
  <c r="D249" i="4"/>
  <c r="C249" i="4" s="1"/>
  <c r="CN235" i="4"/>
  <c r="CM235" i="4"/>
  <c r="CL235" i="4"/>
  <c r="CK235" i="4"/>
  <c r="CD235" i="4"/>
  <c r="CC235" i="4"/>
  <c r="CB235" i="4"/>
  <c r="G235" i="4" s="1"/>
  <c r="CA235" i="4"/>
  <c r="CN234" i="4"/>
  <c r="CM234" i="4"/>
  <c r="CL234" i="4"/>
  <c r="CK234" i="4"/>
  <c r="CD234" i="4"/>
  <c r="CC234" i="4"/>
  <c r="CB234" i="4"/>
  <c r="CA234" i="4"/>
  <c r="CN233" i="4"/>
  <c r="CM233" i="4"/>
  <c r="CL233" i="4"/>
  <c r="CK233" i="4"/>
  <c r="CD233" i="4"/>
  <c r="CC233" i="4"/>
  <c r="CB233" i="4"/>
  <c r="G233" i="4" s="1"/>
  <c r="CA233" i="4"/>
  <c r="CN232" i="4"/>
  <c r="CM232" i="4"/>
  <c r="CL232" i="4"/>
  <c r="CK232" i="4"/>
  <c r="CD232" i="4"/>
  <c r="CC232" i="4"/>
  <c r="CB232" i="4"/>
  <c r="CA232" i="4"/>
  <c r="CN231" i="4"/>
  <c r="CM231" i="4"/>
  <c r="CL231" i="4"/>
  <c r="CK231" i="4"/>
  <c r="CD231" i="4"/>
  <c r="CC231" i="4"/>
  <c r="CB231" i="4"/>
  <c r="G231" i="4" s="1"/>
  <c r="CA231" i="4"/>
  <c r="CN230" i="4"/>
  <c r="CM230" i="4"/>
  <c r="CL230" i="4"/>
  <c r="CK230" i="4"/>
  <c r="CD230" i="4"/>
  <c r="CC230" i="4"/>
  <c r="CB230" i="4"/>
  <c r="CA230" i="4"/>
  <c r="F229" i="4"/>
  <c r="E229" i="4"/>
  <c r="D229" i="4"/>
  <c r="C229" i="4"/>
  <c r="CN225" i="4"/>
  <c r="CM225" i="4"/>
  <c r="CL225" i="4"/>
  <c r="CK225" i="4"/>
  <c r="CD225" i="4"/>
  <c r="CC225" i="4"/>
  <c r="CB225" i="4"/>
  <c r="CA225" i="4"/>
  <c r="G225" i="4"/>
  <c r="CN224" i="4"/>
  <c r="CM224" i="4"/>
  <c r="CL224" i="4"/>
  <c r="CK224" i="4"/>
  <c r="CD224" i="4"/>
  <c r="CC224" i="4"/>
  <c r="CB224" i="4"/>
  <c r="CA224" i="4"/>
  <c r="G224" i="4" s="1"/>
  <c r="CN223" i="4"/>
  <c r="CM223" i="4"/>
  <c r="CL223" i="4"/>
  <c r="CK223" i="4"/>
  <c r="CD223" i="4"/>
  <c r="CC223" i="4"/>
  <c r="CB223" i="4"/>
  <c r="CA223" i="4"/>
  <c r="G223" i="4"/>
  <c r="CN222" i="4"/>
  <c r="CM222" i="4"/>
  <c r="CL222" i="4"/>
  <c r="CK222" i="4"/>
  <c r="CD222" i="4"/>
  <c r="CC222" i="4"/>
  <c r="CB222" i="4"/>
  <c r="CA222" i="4"/>
  <c r="G222" i="4" s="1"/>
  <c r="CN221" i="4"/>
  <c r="CM221" i="4"/>
  <c r="CL221" i="4"/>
  <c r="CK221" i="4"/>
  <c r="CD221" i="4"/>
  <c r="CC221" i="4"/>
  <c r="CB221" i="4"/>
  <c r="G221" i="4" s="1"/>
  <c r="CA221" i="4"/>
  <c r="CN220" i="4"/>
  <c r="CM220" i="4"/>
  <c r="CL220" i="4"/>
  <c r="CK220" i="4"/>
  <c r="CD220" i="4"/>
  <c r="CC220" i="4"/>
  <c r="CB220" i="4"/>
  <c r="CA220" i="4"/>
  <c r="CN219" i="4"/>
  <c r="CM219" i="4"/>
  <c r="CL219" i="4"/>
  <c r="CK219" i="4"/>
  <c r="CD219" i="4"/>
  <c r="CC219" i="4"/>
  <c r="CB219" i="4"/>
  <c r="G219" i="4" s="1"/>
  <c r="CA219" i="4"/>
  <c r="CN218" i="4"/>
  <c r="CM218" i="4"/>
  <c r="CL218" i="4"/>
  <c r="CK218" i="4"/>
  <c r="CD218" i="4"/>
  <c r="CC218" i="4"/>
  <c r="CB218" i="4"/>
  <c r="CA218" i="4"/>
  <c r="CN217" i="4"/>
  <c r="CM217" i="4"/>
  <c r="CL217" i="4"/>
  <c r="CK217" i="4"/>
  <c r="CD217" i="4"/>
  <c r="CC217" i="4"/>
  <c r="CB217" i="4"/>
  <c r="CA217" i="4"/>
  <c r="G217" i="4"/>
  <c r="F216" i="4"/>
  <c r="E216" i="4"/>
  <c r="D216" i="4"/>
  <c r="C216" i="4"/>
  <c r="CK212" i="4"/>
  <c r="E212" i="4"/>
  <c r="C212" i="4" s="1"/>
  <c r="D212" i="4"/>
  <c r="CA211" i="4"/>
  <c r="E211" i="4"/>
  <c r="D211" i="4"/>
  <c r="C211" i="4"/>
  <c r="CK210" i="4"/>
  <c r="E210" i="4"/>
  <c r="D210" i="4"/>
  <c r="C210" i="4"/>
  <c r="CB210" i="4" s="1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D205" i="4"/>
  <c r="C205" i="4" s="1"/>
  <c r="CP204" i="4"/>
  <c r="CN204" i="4"/>
  <c r="CM204" i="4"/>
  <c r="CL204" i="4"/>
  <c r="CF204" i="4"/>
  <c r="CD204" i="4"/>
  <c r="CB204" i="4"/>
  <c r="CA204" i="4"/>
  <c r="E204" i="4"/>
  <c r="D204" i="4"/>
  <c r="C204" i="4"/>
  <c r="CN203" i="4"/>
  <c r="CL203" i="4"/>
  <c r="CD203" i="4"/>
  <c r="CB203" i="4"/>
  <c r="E203" i="4"/>
  <c r="E205" i="4" s="1"/>
  <c r="D203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D198" i="4" s="1"/>
  <c r="E198" i="4"/>
  <c r="C198" i="4" s="1"/>
  <c r="E197" i="4"/>
  <c r="D197" i="4"/>
  <c r="E196" i="4"/>
  <c r="D196" i="4"/>
  <c r="C196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89" i="4"/>
  <c r="C189" i="4" s="1"/>
  <c r="D189" i="4"/>
  <c r="E188" i="4"/>
  <c r="D188" i="4"/>
  <c r="E187" i="4"/>
  <c r="D187" i="4"/>
  <c r="D190" i="4" s="1"/>
  <c r="C187" i="4"/>
  <c r="E182" i="4"/>
  <c r="D182" i="4"/>
  <c r="C182" i="4" s="1"/>
  <c r="E181" i="4"/>
  <c r="C181" i="4" s="1"/>
  <c r="D181" i="4"/>
  <c r="E180" i="4"/>
  <c r="D180" i="4"/>
  <c r="C180" i="4" s="1"/>
  <c r="E179" i="4"/>
  <c r="D179" i="4"/>
  <c r="C179" i="4" s="1"/>
  <c r="E178" i="4"/>
  <c r="D178" i="4"/>
  <c r="C178" i="4"/>
  <c r="E177" i="4"/>
  <c r="D177" i="4"/>
  <c r="C177" i="4"/>
  <c r="E172" i="4"/>
  <c r="D172" i="4"/>
  <c r="E171" i="4"/>
  <c r="D171" i="4"/>
  <c r="C171" i="4"/>
  <c r="E170" i="4"/>
  <c r="D170" i="4"/>
  <c r="C170" i="4" s="1"/>
  <c r="E169" i="4"/>
  <c r="C169" i="4" s="1"/>
  <c r="D169" i="4"/>
  <c r="E168" i="4"/>
  <c r="D168" i="4"/>
  <c r="C168" i="4" s="1"/>
  <c r="E167" i="4"/>
  <c r="D167" i="4"/>
  <c r="C167" i="4" s="1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E161" i="4"/>
  <c r="D161" i="4"/>
  <c r="C161" i="4"/>
  <c r="E160" i="4"/>
  <c r="D160" i="4"/>
  <c r="C160" i="4" s="1"/>
  <c r="E159" i="4"/>
  <c r="D159" i="4"/>
  <c r="C159" i="4"/>
  <c r="E158" i="4"/>
  <c r="D158" i="4"/>
  <c r="C158" i="4" s="1"/>
  <c r="E157" i="4"/>
  <c r="D157" i="4"/>
  <c r="C157" i="4" s="1"/>
  <c r="E156" i="4"/>
  <c r="D156" i="4"/>
  <c r="C156" i="4"/>
  <c r="E155" i="4"/>
  <c r="D155" i="4"/>
  <c r="C155" i="4"/>
  <c r="E154" i="4"/>
  <c r="D154" i="4"/>
  <c r="E153" i="4"/>
  <c r="D153" i="4"/>
  <c r="C153" i="4"/>
  <c r="E152" i="4"/>
  <c r="D152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0" i="4"/>
  <c r="D150" i="4"/>
  <c r="C150" i="4" s="1"/>
  <c r="E149" i="4"/>
  <c r="C149" i="4" s="1"/>
  <c r="D149" i="4"/>
  <c r="E148" i="4"/>
  <c r="D148" i="4"/>
  <c r="C148" i="4" s="1"/>
  <c r="E147" i="4"/>
  <c r="D147" i="4"/>
  <c r="C147" i="4" s="1"/>
  <c r="E146" i="4"/>
  <c r="D146" i="4"/>
  <c r="C146" i="4"/>
  <c r="E145" i="4"/>
  <c r="C145" i="4" s="1"/>
  <c r="D145" i="4"/>
  <c r="E144" i="4"/>
  <c r="D144" i="4"/>
  <c r="E143" i="4"/>
  <c r="D143" i="4"/>
  <c r="C143" i="4"/>
  <c r="E142" i="4"/>
  <c r="D142" i="4"/>
  <c r="C142" i="4" s="1"/>
  <c r="E141" i="4"/>
  <c r="C141" i="4" s="1"/>
  <c r="D141" i="4"/>
  <c r="E140" i="4"/>
  <c r="D140" i="4"/>
  <c r="C140" i="4" s="1"/>
  <c r="E139" i="4"/>
  <c r="D139" i="4"/>
  <c r="C139" i="4" s="1"/>
  <c r="E138" i="4"/>
  <c r="D138" i="4"/>
  <c r="C138" i="4"/>
  <c r="E137" i="4"/>
  <c r="D137" i="4"/>
  <c r="C137" i="4"/>
  <c r="E136" i="4"/>
  <c r="E151" i="4" s="1"/>
  <c r="D136" i="4"/>
  <c r="E135" i="4"/>
  <c r="D135" i="4"/>
  <c r="C135" i="4"/>
  <c r="E134" i="4"/>
  <c r="D134" i="4"/>
  <c r="C134" i="4" s="1"/>
  <c r="E133" i="4"/>
  <c r="C133" i="4" s="1"/>
  <c r="D133" i="4"/>
  <c r="E132" i="4"/>
  <c r="D132" i="4"/>
  <c r="C132" i="4" s="1"/>
  <c r="E131" i="4"/>
  <c r="D131" i="4"/>
  <c r="C131" i="4" s="1"/>
  <c r="E130" i="4"/>
  <c r="D130" i="4"/>
  <c r="C130" i="4"/>
  <c r="E129" i="4"/>
  <c r="C129" i="4" s="1"/>
  <c r="D129" i="4"/>
  <c r="E128" i="4"/>
  <c r="D128" i="4"/>
  <c r="E127" i="4"/>
  <c r="D127" i="4"/>
  <c r="C127" i="4"/>
  <c r="E126" i="4"/>
  <c r="D126" i="4"/>
  <c r="C126" i="4" s="1"/>
  <c r="E125" i="4"/>
  <c r="D125" i="4"/>
  <c r="C125" i="4"/>
  <c r="E124" i="4"/>
  <c r="D124" i="4"/>
  <c r="C124" i="4" s="1"/>
  <c r="E123" i="4"/>
  <c r="D123" i="4"/>
  <c r="C123" i="4" s="1"/>
  <c r="E122" i="4"/>
  <c r="D122" i="4"/>
  <c r="C122" i="4"/>
  <c r="E121" i="4"/>
  <c r="D121" i="4"/>
  <c r="C121" i="4"/>
  <c r="E116" i="4"/>
  <c r="D116" i="4"/>
  <c r="E115" i="4"/>
  <c r="D115" i="4"/>
  <c r="C115" i="4"/>
  <c r="E114" i="4"/>
  <c r="D114" i="4"/>
  <c r="C114" i="4" s="1"/>
  <c r="E113" i="4"/>
  <c r="D113" i="4"/>
  <c r="C113" i="4"/>
  <c r="E112" i="4"/>
  <c r="D112" i="4"/>
  <c r="C112" i="4" s="1"/>
  <c r="E111" i="4"/>
  <c r="D111" i="4"/>
  <c r="C111" i="4" s="1"/>
  <c r="E110" i="4"/>
  <c r="D110" i="4"/>
  <c r="C110" i="4"/>
  <c r="E109" i="4"/>
  <c r="C109" i="4" s="1"/>
  <c r="D109" i="4"/>
  <c r="E108" i="4"/>
  <c r="D108" i="4"/>
  <c r="E102" i="4"/>
  <c r="C102" i="4" s="1"/>
  <c r="D102" i="4"/>
  <c r="E101" i="4"/>
  <c r="D101" i="4"/>
  <c r="C101" i="4" s="1"/>
  <c r="E100" i="4"/>
  <c r="D100" i="4"/>
  <c r="C100" i="4"/>
  <c r="E99" i="4"/>
  <c r="D99" i="4"/>
  <c r="C99" i="4" s="1"/>
  <c r="E98" i="4"/>
  <c r="D98" i="4"/>
  <c r="I97" i="4"/>
  <c r="H97" i="4"/>
  <c r="G97" i="4"/>
  <c r="F97" i="4"/>
  <c r="CM87" i="4"/>
  <c r="CL87" i="4"/>
  <c r="CB87" i="4" s="1"/>
  <c r="CK87" i="4"/>
  <c r="CC87" i="4"/>
  <c r="CA87" i="4"/>
  <c r="CM86" i="4"/>
  <c r="CC86" i="4" s="1"/>
  <c r="CL86" i="4"/>
  <c r="CK86" i="4"/>
  <c r="CA86" i="4" s="1"/>
  <c r="CB86" i="4"/>
  <c r="F86" i="4"/>
  <c r="B79" i="4"/>
  <c r="D74" i="4"/>
  <c r="C74" i="4"/>
  <c r="B74" i="4" s="1"/>
  <c r="CB74" i="4" s="1"/>
  <c r="CB73" i="4"/>
  <c r="D73" i="4"/>
  <c r="C73" i="4"/>
  <c r="B73" i="4" s="1"/>
  <c r="CB72" i="4"/>
  <c r="D72" i="4"/>
  <c r="C72" i="4"/>
  <c r="B72" i="4" s="1"/>
  <c r="CL67" i="4"/>
  <c r="CB67" i="4"/>
  <c r="CA67" i="4"/>
  <c r="M67" i="4"/>
  <c r="C67" i="4"/>
  <c r="CK67" i="4" s="1"/>
  <c r="CL66" i="4"/>
  <c r="CB66" i="4"/>
  <c r="C66" i="4"/>
  <c r="CK66" i="4" s="1"/>
  <c r="CL65" i="4"/>
  <c r="CB65" i="4"/>
  <c r="CA65" i="4"/>
  <c r="M65" i="4"/>
  <c r="C65" i="4"/>
  <c r="CK65" i="4" s="1"/>
  <c r="CL64" i="4"/>
  <c r="CB64" i="4"/>
  <c r="C64" i="4"/>
  <c r="CK64" i="4" s="1"/>
  <c r="CL63" i="4"/>
  <c r="CB63" i="4"/>
  <c r="M63" i="4" s="1"/>
  <c r="CA63" i="4"/>
  <c r="C63" i="4"/>
  <c r="CK63" i="4" s="1"/>
  <c r="CL62" i="4"/>
  <c r="CB62" i="4"/>
  <c r="C62" i="4"/>
  <c r="CK62" i="4" s="1"/>
  <c r="CL61" i="4"/>
  <c r="CB61" i="4"/>
  <c r="M61" i="4" s="1"/>
  <c r="CA61" i="4"/>
  <c r="C61" i="4"/>
  <c r="CK61" i="4" s="1"/>
  <c r="CL57" i="4"/>
  <c r="D57" i="4"/>
  <c r="C57" i="4"/>
  <c r="B57" i="4" s="1"/>
  <c r="D56" i="4"/>
  <c r="C56" i="4"/>
  <c r="B56" i="4" s="1"/>
  <c r="CB56" i="4" s="1"/>
  <c r="CB55" i="4"/>
  <c r="D55" i="4"/>
  <c r="C55" i="4"/>
  <c r="B55" i="4" s="1"/>
  <c r="J54" i="4"/>
  <c r="I54" i="4"/>
  <c r="H54" i="4"/>
  <c r="G54" i="4"/>
  <c r="F54" i="4"/>
  <c r="D54" i="4" s="1"/>
  <c r="E54" i="4"/>
  <c r="C54" i="4" s="1"/>
  <c r="CA49" i="4"/>
  <c r="D49" i="4"/>
  <c r="C49" i="4"/>
  <c r="B49" i="4"/>
  <c r="CK48" i="4"/>
  <c r="D48" i="4"/>
  <c r="C48" i="4"/>
  <c r="B48" i="4"/>
  <c r="D47" i="4"/>
  <c r="B47" i="4" s="1"/>
  <c r="C47" i="4"/>
  <c r="D46" i="4"/>
  <c r="B46" i="4" s="1"/>
  <c r="C46" i="4"/>
  <c r="CA41" i="4"/>
  <c r="E41" i="4"/>
  <c r="D41" i="4"/>
  <c r="C41" i="4"/>
  <c r="CK41" i="4" s="1"/>
  <c r="CK40" i="4"/>
  <c r="E40" i="4"/>
  <c r="D40" i="4"/>
  <c r="C40" i="4"/>
  <c r="E39" i="4"/>
  <c r="C39" i="4" s="1"/>
  <c r="D39" i="4"/>
  <c r="E38" i="4"/>
  <c r="C38" i="4" s="1"/>
  <c r="D38" i="4"/>
  <c r="CA37" i="4"/>
  <c r="E37" i="4"/>
  <c r="D37" i="4"/>
  <c r="C37" i="4"/>
  <c r="CK36" i="4"/>
  <c r="E36" i="4"/>
  <c r="D36" i="4"/>
  <c r="C36" i="4"/>
  <c r="E35" i="4"/>
  <c r="C35" i="4" s="1"/>
  <c r="D35" i="4"/>
  <c r="E34" i="4"/>
  <c r="C34" i="4" s="1"/>
  <c r="D34" i="4"/>
  <c r="CA33" i="4"/>
  <c r="E33" i="4"/>
  <c r="D33" i="4"/>
  <c r="C33" i="4"/>
  <c r="E32" i="4"/>
  <c r="D32" i="4"/>
  <c r="C32" i="4"/>
  <c r="CB32" i="4" s="1"/>
  <c r="E31" i="4"/>
  <c r="C31" i="4" s="1"/>
  <c r="D31" i="4"/>
  <c r="E30" i="4"/>
  <c r="C30" i="4" s="1"/>
  <c r="D30" i="4"/>
  <c r="CA29" i="4"/>
  <c r="E29" i="4"/>
  <c r="D29" i="4"/>
  <c r="C29" i="4"/>
  <c r="E28" i="4"/>
  <c r="D28" i="4"/>
  <c r="C28" i="4"/>
  <c r="CB28" i="4" s="1"/>
  <c r="CL27" i="4"/>
  <c r="E27" i="4"/>
  <c r="C27" i="4" s="1"/>
  <c r="D27" i="4"/>
  <c r="E26" i="4"/>
  <c r="C26" i="4" s="1"/>
  <c r="D26" i="4"/>
  <c r="CA25" i="4"/>
  <c r="E25" i="4"/>
  <c r="D25" i="4"/>
  <c r="C25" i="4"/>
  <c r="E24" i="4"/>
  <c r="D24" i="4"/>
  <c r="C24" i="4"/>
  <c r="CB24" i="4" s="1"/>
  <c r="E23" i="4"/>
  <c r="C23" i="4" s="1"/>
  <c r="D23" i="4"/>
  <c r="E22" i="4"/>
  <c r="C22" i="4" s="1"/>
  <c r="D22" i="4"/>
  <c r="CA21" i="4"/>
  <c r="E21" i="4"/>
  <c r="D21" i="4"/>
  <c r="C21" i="4"/>
  <c r="E20" i="4"/>
  <c r="D20" i="4"/>
  <c r="C20" i="4"/>
  <c r="CB20" i="4" s="1"/>
  <c r="E15" i="4"/>
  <c r="D15" i="4"/>
  <c r="E14" i="4"/>
  <c r="D14" i="4"/>
  <c r="C14" i="4"/>
  <c r="E13" i="4"/>
  <c r="D13" i="4"/>
  <c r="C13" i="4"/>
  <c r="A5" i="4"/>
  <c r="A4" i="4"/>
  <c r="A3" i="4"/>
  <c r="A2" i="4"/>
  <c r="K72" i="6" l="1"/>
  <c r="K74" i="6"/>
  <c r="K73" i="6"/>
  <c r="CB326" i="5"/>
  <c r="CA326" i="5"/>
  <c r="CL326" i="5"/>
  <c r="CK326" i="5"/>
  <c r="CA333" i="5"/>
  <c r="AF333" i="5" s="1"/>
  <c r="CL333" i="5"/>
  <c r="CK333" i="5"/>
  <c r="CB333" i="5"/>
  <c r="CB327" i="5"/>
  <c r="CA327" i="5"/>
  <c r="CL327" i="5"/>
  <c r="CK327" i="5"/>
  <c r="CA31" i="5"/>
  <c r="T31" i="5" s="1"/>
  <c r="CK31" i="5"/>
  <c r="CL31" i="5"/>
  <c r="CB31" i="5"/>
  <c r="CA37" i="5"/>
  <c r="T37" i="5" s="1"/>
  <c r="CK37" i="5"/>
  <c r="CB37" i="5"/>
  <c r="CL37" i="5"/>
  <c r="CA29" i="5"/>
  <c r="T29" i="5" s="1"/>
  <c r="CK29" i="5"/>
  <c r="CL29" i="5"/>
  <c r="CB29" i="5"/>
  <c r="CA21" i="5"/>
  <c r="T21" i="5" s="1"/>
  <c r="CK21" i="5"/>
  <c r="CL21" i="5"/>
  <c r="CB21" i="5"/>
  <c r="K72" i="5"/>
  <c r="E321" i="5"/>
  <c r="C97" i="5"/>
  <c r="CB47" i="5"/>
  <c r="CA47" i="5"/>
  <c r="S47" i="5" s="1"/>
  <c r="CL47" i="5"/>
  <c r="CK47" i="5"/>
  <c r="CA332" i="5"/>
  <c r="AF332" i="5" s="1"/>
  <c r="CL332" i="5"/>
  <c r="CB332" i="5"/>
  <c r="CK332" i="5"/>
  <c r="CA33" i="5"/>
  <c r="T33" i="5" s="1"/>
  <c r="CK33" i="5"/>
  <c r="CL33" i="5"/>
  <c r="CB33" i="5"/>
  <c r="CA25" i="5"/>
  <c r="T25" i="5" s="1"/>
  <c r="CK25" i="5"/>
  <c r="CL25" i="5"/>
  <c r="CB25" i="5"/>
  <c r="CK329" i="5"/>
  <c r="CB329" i="5"/>
  <c r="CA329" i="5"/>
  <c r="CL329" i="5"/>
  <c r="CB40" i="5"/>
  <c r="CA40" i="5"/>
  <c r="T40" i="5" s="1"/>
  <c r="CL40" i="5"/>
  <c r="CK40" i="5"/>
  <c r="CA23" i="5"/>
  <c r="T23" i="5" s="1"/>
  <c r="CK23" i="5"/>
  <c r="B346" i="5" s="1"/>
  <c r="CL23" i="5"/>
  <c r="CB23" i="5"/>
  <c r="C321" i="5"/>
  <c r="A346" i="5" s="1"/>
  <c r="K55" i="5"/>
  <c r="CL330" i="5"/>
  <c r="CK330" i="5"/>
  <c r="CA330" i="5"/>
  <c r="AF330" i="5" s="1"/>
  <c r="CB330" i="5"/>
  <c r="CK328" i="5"/>
  <c r="CB328" i="5"/>
  <c r="CA328" i="5"/>
  <c r="AF328" i="5" s="1"/>
  <c r="CL328" i="5"/>
  <c r="CB48" i="5"/>
  <c r="CA48" i="5"/>
  <c r="S48" i="5" s="1"/>
  <c r="CL48" i="5"/>
  <c r="CK48" i="5"/>
  <c r="CA35" i="5"/>
  <c r="CK35" i="5"/>
  <c r="CB35" i="5"/>
  <c r="CL35" i="5"/>
  <c r="CA27" i="5"/>
  <c r="CK27" i="5"/>
  <c r="CL27" i="5"/>
  <c r="CB27" i="5"/>
  <c r="CB39" i="5"/>
  <c r="CA39" i="5"/>
  <c r="T39" i="5" s="1"/>
  <c r="CK39" i="5"/>
  <c r="CL39" i="5"/>
  <c r="K74" i="5"/>
  <c r="S46" i="5"/>
  <c r="K57" i="5"/>
  <c r="CB26" i="4"/>
  <c r="CA26" i="4"/>
  <c r="T26" i="4" s="1"/>
  <c r="CL26" i="4"/>
  <c r="CL34" i="4"/>
  <c r="CB34" i="4"/>
  <c r="CK34" i="4"/>
  <c r="CA34" i="4"/>
  <c r="T34" i="4" s="1"/>
  <c r="CL46" i="4"/>
  <c r="CB46" i="4"/>
  <c r="CA46" i="4"/>
  <c r="S46" i="4" s="1"/>
  <c r="CK46" i="4"/>
  <c r="CB21" i="4"/>
  <c r="CK21" i="4"/>
  <c r="CL21" i="4"/>
  <c r="CB23" i="4"/>
  <c r="CK23" i="4"/>
  <c r="CA23" i="4"/>
  <c r="CK26" i="4"/>
  <c r="CB29" i="4"/>
  <c r="T29" i="4" s="1"/>
  <c r="CL29" i="4"/>
  <c r="CK29" i="4"/>
  <c r="CB31" i="4"/>
  <c r="CK31" i="4"/>
  <c r="CA31" i="4"/>
  <c r="CB22" i="4"/>
  <c r="CA22" i="4"/>
  <c r="T22" i="4" s="1"/>
  <c r="CL22" i="4"/>
  <c r="CL23" i="4"/>
  <c r="CB30" i="4"/>
  <c r="CA30" i="4"/>
  <c r="T30" i="4" s="1"/>
  <c r="CL30" i="4"/>
  <c r="CL31" i="4"/>
  <c r="CL35" i="4"/>
  <c r="CB35" i="4"/>
  <c r="CK35" i="4"/>
  <c r="CA35" i="4"/>
  <c r="T35" i="4" s="1"/>
  <c r="T37" i="4"/>
  <c r="CL39" i="4"/>
  <c r="CB39" i="4"/>
  <c r="CK39" i="4"/>
  <c r="CA39" i="4"/>
  <c r="T39" i="4" s="1"/>
  <c r="CL47" i="4"/>
  <c r="CB47" i="4"/>
  <c r="CK47" i="4"/>
  <c r="CA47" i="4"/>
  <c r="E97" i="4"/>
  <c r="C151" i="4"/>
  <c r="CK22" i="4"/>
  <c r="CB25" i="4"/>
  <c r="T25" i="4" s="1"/>
  <c r="CL25" i="4"/>
  <c r="CK25" i="4"/>
  <c r="CB27" i="4"/>
  <c r="CK27" i="4"/>
  <c r="CA27" i="4"/>
  <c r="T27" i="4" s="1"/>
  <c r="CK30" i="4"/>
  <c r="CL33" i="4"/>
  <c r="CB33" i="4"/>
  <c r="T33" i="4" s="1"/>
  <c r="CK33" i="4"/>
  <c r="CL36" i="4"/>
  <c r="CB36" i="4"/>
  <c r="CA36" i="4"/>
  <c r="T36" i="4" s="1"/>
  <c r="CL40" i="4"/>
  <c r="CB40" i="4"/>
  <c r="CA40" i="4"/>
  <c r="T40" i="4" s="1"/>
  <c r="CL48" i="4"/>
  <c r="CB48" i="4"/>
  <c r="CA48" i="4"/>
  <c r="B54" i="4"/>
  <c r="CK57" i="4"/>
  <c r="CA57" i="4"/>
  <c r="K57" i="4" s="1"/>
  <c r="CB57" i="4"/>
  <c r="CK327" i="4"/>
  <c r="CA327" i="4"/>
  <c r="AF327" i="4" s="1"/>
  <c r="CL327" i="4"/>
  <c r="T21" i="4"/>
  <c r="CL38" i="4"/>
  <c r="CB38" i="4"/>
  <c r="CA38" i="4"/>
  <c r="CK38" i="4"/>
  <c r="P321" i="4"/>
  <c r="T321" i="4"/>
  <c r="AJ321" i="4"/>
  <c r="CA330" i="4"/>
  <c r="AF330" i="4" s="1"/>
  <c r="CK330" i="4"/>
  <c r="CB330" i="4"/>
  <c r="CL330" i="4"/>
  <c r="CA20" i="4"/>
  <c r="T20" i="4" s="1"/>
  <c r="CA24" i="4"/>
  <c r="T24" i="4" s="1"/>
  <c r="CA28" i="4"/>
  <c r="T28" i="4" s="1"/>
  <c r="CA32" i="4"/>
  <c r="T32" i="4" s="1"/>
  <c r="CL37" i="4"/>
  <c r="CB37" i="4"/>
  <c r="CL49" i="4"/>
  <c r="CB49" i="4"/>
  <c r="S49" i="4" s="1"/>
  <c r="CK49" i="4"/>
  <c r="CA72" i="4"/>
  <c r="K72" i="4" s="1"/>
  <c r="CK72" i="4"/>
  <c r="CL72" i="4"/>
  <c r="D97" i="4"/>
  <c r="C98" i="4"/>
  <c r="C97" i="4" s="1"/>
  <c r="CB211" i="4"/>
  <c r="U211" i="4" s="1"/>
  <c r="CK211" i="4"/>
  <c r="CL211" i="4"/>
  <c r="CA274" i="4"/>
  <c r="CK274" i="4"/>
  <c r="CB274" i="4"/>
  <c r="F321" i="4"/>
  <c r="D275" i="4"/>
  <c r="C282" i="4"/>
  <c r="CL328" i="4"/>
  <c r="CB328" i="4"/>
  <c r="AF328" i="4" s="1"/>
  <c r="CK328" i="4"/>
  <c r="CL329" i="4"/>
  <c r="CB329" i="4"/>
  <c r="CK329" i="4"/>
  <c r="CA331" i="4"/>
  <c r="CK331" i="4"/>
  <c r="CB331" i="4"/>
  <c r="CL331" i="4"/>
  <c r="CK20" i="4"/>
  <c r="CK24" i="4"/>
  <c r="CK28" i="4"/>
  <c r="CK32" i="4"/>
  <c r="CK55" i="4"/>
  <c r="CA55" i="4"/>
  <c r="K55" i="4" s="1"/>
  <c r="CL55" i="4"/>
  <c r="CA73" i="4"/>
  <c r="K73" i="4" s="1"/>
  <c r="CK73" i="4"/>
  <c r="CL73" i="4"/>
  <c r="F87" i="4"/>
  <c r="D151" i="4"/>
  <c r="E190" i="4"/>
  <c r="CK203" i="4"/>
  <c r="CC203" i="4"/>
  <c r="CM203" i="4"/>
  <c r="CA203" i="4"/>
  <c r="C203" i="4"/>
  <c r="CO204" i="4"/>
  <c r="CE204" i="4"/>
  <c r="G230" i="4"/>
  <c r="D313" i="4"/>
  <c r="C313" i="4" s="1"/>
  <c r="CA329" i="4"/>
  <c r="AF329" i="4" s="1"/>
  <c r="B333" i="4"/>
  <c r="CK37" i="4"/>
  <c r="CL41" i="4"/>
  <c r="CB41" i="4"/>
  <c r="T41" i="4" s="1"/>
  <c r="C15" i="4"/>
  <c r="CL20" i="4"/>
  <c r="CL24" i="4"/>
  <c r="CL28" i="4"/>
  <c r="CL32" i="4"/>
  <c r="CK56" i="4"/>
  <c r="CA56" i="4"/>
  <c r="K56" i="4" s="1"/>
  <c r="CL56" i="4"/>
  <c r="CA74" i="4"/>
  <c r="K74" i="4" s="1"/>
  <c r="CK74" i="4"/>
  <c r="CL74" i="4"/>
  <c r="D162" i="4"/>
  <c r="C152" i="4"/>
  <c r="CL212" i="4"/>
  <c r="CB212" i="4"/>
  <c r="CA212" i="4"/>
  <c r="U212" i="4" s="1"/>
  <c r="G218" i="4"/>
  <c r="G234" i="4"/>
  <c r="B326" i="4"/>
  <c r="B332" i="4"/>
  <c r="CA62" i="4"/>
  <c r="M62" i="4" s="1"/>
  <c r="CA64" i="4"/>
  <c r="M64" i="4" s="1"/>
  <c r="CA66" i="4"/>
  <c r="M66" i="4" s="1"/>
  <c r="C116" i="4"/>
  <c r="C136" i="4"/>
  <c r="C154" i="4"/>
  <c r="C172" i="4"/>
  <c r="C197" i="4"/>
  <c r="CL210" i="4"/>
  <c r="G220" i="4"/>
  <c r="G232" i="4"/>
  <c r="I321" i="4"/>
  <c r="M321" i="4"/>
  <c r="Q321" i="4"/>
  <c r="U321" i="4"/>
  <c r="Y321" i="4"/>
  <c r="AC321" i="4"/>
  <c r="AG321" i="4"/>
  <c r="AK321" i="4"/>
  <c r="C108" i="4"/>
  <c r="C128" i="4"/>
  <c r="C144" i="4"/>
  <c r="C188" i="4"/>
  <c r="C190" i="4" s="1"/>
  <c r="CK204" i="4"/>
  <c r="CC204" i="4"/>
  <c r="AJ204" i="4" s="1"/>
  <c r="CA210" i="4"/>
  <c r="U210" i="4" s="1"/>
  <c r="CA273" i="4"/>
  <c r="AX273" i="4" s="1"/>
  <c r="CK273" i="4"/>
  <c r="CL273" i="4"/>
  <c r="G321" i="4"/>
  <c r="K321" i="4"/>
  <c r="O321" i="4"/>
  <c r="S321" i="4"/>
  <c r="W321" i="4"/>
  <c r="AA321" i="4"/>
  <c r="AE321" i="4"/>
  <c r="AI321" i="4"/>
  <c r="AM321" i="4"/>
  <c r="E275" i="4"/>
  <c r="CA333" i="3"/>
  <c r="W333" i="3"/>
  <c r="V333" i="3"/>
  <c r="U333" i="3"/>
  <c r="E333" i="3"/>
  <c r="D333" i="3"/>
  <c r="C333" i="3" s="1"/>
  <c r="B333" i="3" s="1"/>
  <c r="W332" i="3"/>
  <c r="V332" i="3"/>
  <c r="U332" i="3" s="1"/>
  <c r="B332" i="3" s="1"/>
  <c r="N332" i="3"/>
  <c r="M332" i="3"/>
  <c r="L332" i="3"/>
  <c r="E332" i="3"/>
  <c r="D332" i="3"/>
  <c r="C332" i="3"/>
  <c r="W331" i="3"/>
  <c r="V331" i="3"/>
  <c r="U331" i="3"/>
  <c r="E331" i="3"/>
  <c r="C331" i="3" s="1"/>
  <c r="B331" i="3" s="1"/>
  <c r="D331" i="3"/>
  <c r="W330" i="3"/>
  <c r="V330" i="3"/>
  <c r="U330" i="3" s="1"/>
  <c r="B330" i="3" s="1"/>
  <c r="N330" i="3"/>
  <c r="L330" i="3" s="1"/>
  <c r="M330" i="3"/>
  <c r="E330" i="3"/>
  <c r="D330" i="3"/>
  <c r="C330" i="3" s="1"/>
  <c r="W329" i="3"/>
  <c r="V329" i="3"/>
  <c r="U329" i="3"/>
  <c r="E329" i="3"/>
  <c r="D329" i="3"/>
  <c r="CK328" i="3"/>
  <c r="W328" i="3"/>
  <c r="U328" i="3" s="1"/>
  <c r="V328" i="3"/>
  <c r="N328" i="3"/>
  <c r="M328" i="3"/>
  <c r="L328" i="3" s="1"/>
  <c r="E328" i="3"/>
  <c r="D328" i="3"/>
  <c r="C328" i="3" s="1"/>
  <c r="B328" i="3" s="1"/>
  <c r="W327" i="3"/>
  <c r="V327" i="3"/>
  <c r="U327" i="3" s="1"/>
  <c r="E327" i="3"/>
  <c r="D327" i="3"/>
  <c r="C327" i="3"/>
  <c r="W326" i="3"/>
  <c r="V326" i="3"/>
  <c r="N326" i="3"/>
  <c r="M326" i="3"/>
  <c r="L326" i="3"/>
  <c r="E326" i="3"/>
  <c r="D326" i="3"/>
  <c r="C326" i="3"/>
  <c r="AT321" i="3"/>
  <c r="AR321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E320" i="3" s="1"/>
  <c r="C320" i="3" s="1"/>
  <c r="F320" i="3"/>
  <c r="D320" i="3"/>
  <c r="E319" i="3"/>
  <c r="D319" i="3"/>
  <c r="C319" i="3"/>
  <c r="E318" i="3"/>
  <c r="C318" i="3" s="1"/>
  <c r="D318" i="3"/>
  <c r="E317" i="3"/>
  <c r="D317" i="3"/>
  <c r="C317" i="3" s="1"/>
  <c r="E316" i="3"/>
  <c r="D316" i="3"/>
  <c r="C316" i="3"/>
  <c r="E315" i="3"/>
  <c r="D315" i="3"/>
  <c r="C315" i="3" s="1"/>
  <c r="E314" i="3"/>
  <c r="C314" i="3" s="1"/>
  <c r="D314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E313" i="3" s="1"/>
  <c r="F313" i="3"/>
  <c r="D313" i="3"/>
  <c r="C313" i="3" s="1"/>
  <c r="E312" i="3"/>
  <c r="D312" i="3"/>
  <c r="C312" i="3"/>
  <c r="E311" i="3"/>
  <c r="D311" i="3"/>
  <c r="E310" i="3"/>
  <c r="D310" i="3"/>
  <c r="C310" i="3" s="1"/>
  <c r="E309" i="3"/>
  <c r="D309" i="3"/>
  <c r="C309" i="3"/>
  <c r="E308" i="3"/>
  <c r="D308" i="3"/>
  <c r="C308" i="3"/>
  <c r="E307" i="3"/>
  <c r="D307" i="3"/>
  <c r="E306" i="3"/>
  <c r="D306" i="3"/>
  <c r="C306" i="3"/>
  <c r="E305" i="3"/>
  <c r="D305" i="3"/>
  <c r="C305" i="3"/>
  <c r="E304" i="3"/>
  <c r="C304" i="3" s="1"/>
  <c r="D304" i="3"/>
  <c r="E303" i="3"/>
  <c r="D303" i="3"/>
  <c r="E302" i="3"/>
  <c r="D302" i="3"/>
  <c r="C302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L321" i="3" s="1"/>
  <c r="K301" i="3"/>
  <c r="J301" i="3"/>
  <c r="I301" i="3"/>
  <c r="H301" i="3"/>
  <c r="G301" i="3"/>
  <c r="F301" i="3"/>
  <c r="E301" i="3"/>
  <c r="D301" i="3"/>
  <c r="C301" i="3" s="1"/>
  <c r="E300" i="3"/>
  <c r="D300" i="3"/>
  <c r="C300" i="3" s="1"/>
  <c r="E299" i="3"/>
  <c r="D299" i="3"/>
  <c r="C299" i="3" s="1"/>
  <c r="E298" i="3"/>
  <c r="D298" i="3"/>
  <c r="C298" i="3"/>
  <c r="E297" i="3"/>
  <c r="D297" i="3"/>
  <c r="E296" i="3"/>
  <c r="D296" i="3"/>
  <c r="E295" i="3"/>
  <c r="D295" i="3"/>
  <c r="C295" i="3"/>
  <c r="E294" i="3"/>
  <c r="D294" i="3"/>
  <c r="C294" i="3"/>
  <c r="E293" i="3"/>
  <c r="D293" i="3"/>
  <c r="E292" i="3"/>
  <c r="D292" i="3"/>
  <c r="C292" i="3"/>
  <c r="E291" i="3"/>
  <c r="D291" i="3"/>
  <c r="C291" i="3"/>
  <c r="E290" i="3"/>
  <c r="C290" i="3" s="1"/>
  <c r="D290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W321" i="3" s="1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E289" i="3" s="1"/>
  <c r="F289" i="3"/>
  <c r="D289" i="3" s="1"/>
  <c r="E288" i="3"/>
  <c r="C288" i="3" s="1"/>
  <c r="D288" i="3"/>
  <c r="E287" i="3"/>
  <c r="D287" i="3"/>
  <c r="C287" i="3" s="1"/>
  <c r="E286" i="3"/>
  <c r="D286" i="3"/>
  <c r="E285" i="3"/>
  <c r="D285" i="3"/>
  <c r="C285" i="3" s="1"/>
  <c r="E284" i="3"/>
  <c r="D284" i="3"/>
  <c r="C284" i="3"/>
  <c r="E283" i="3"/>
  <c r="D283" i="3"/>
  <c r="AM282" i="3"/>
  <c r="AM321" i="3" s="1"/>
  <c r="AL282" i="3"/>
  <c r="AK282" i="3"/>
  <c r="AJ282" i="3"/>
  <c r="AI282" i="3"/>
  <c r="AH282" i="3"/>
  <c r="AH321" i="3" s="1"/>
  <c r="AG282" i="3"/>
  <c r="AF282" i="3"/>
  <c r="AE282" i="3"/>
  <c r="AD282" i="3"/>
  <c r="AD321" i="3" s="1"/>
  <c r="AC282" i="3"/>
  <c r="AB282" i="3"/>
  <c r="AA282" i="3"/>
  <c r="Z282" i="3"/>
  <c r="Y282" i="3"/>
  <c r="X282" i="3"/>
  <c r="W282" i="3"/>
  <c r="V282" i="3"/>
  <c r="U282" i="3"/>
  <c r="T282" i="3"/>
  <c r="S282" i="3"/>
  <c r="R282" i="3"/>
  <c r="R321" i="3" s="1"/>
  <c r="Q282" i="3"/>
  <c r="P282" i="3"/>
  <c r="O282" i="3"/>
  <c r="N282" i="3"/>
  <c r="N321" i="3" s="1"/>
  <c r="M282" i="3"/>
  <c r="L282" i="3"/>
  <c r="K282" i="3"/>
  <c r="J282" i="3"/>
  <c r="I282" i="3"/>
  <c r="H282" i="3"/>
  <c r="G282" i="3"/>
  <c r="E282" i="3" s="1"/>
  <c r="F282" i="3"/>
  <c r="D282" i="3" s="1"/>
  <c r="C282" i="3" s="1"/>
  <c r="E281" i="3"/>
  <c r="D281" i="3"/>
  <c r="C281" i="3" s="1"/>
  <c r="E280" i="3"/>
  <c r="D280" i="3"/>
  <c r="C280" i="3"/>
  <c r="E279" i="3"/>
  <c r="D279" i="3"/>
  <c r="C279" i="3" s="1"/>
  <c r="E278" i="3"/>
  <c r="C278" i="3" s="1"/>
  <c r="D278" i="3"/>
  <c r="E277" i="3"/>
  <c r="D277" i="3"/>
  <c r="C277" i="3" s="1"/>
  <c r="E276" i="3"/>
  <c r="D276" i="3"/>
  <c r="AW275" i="3"/>
  <c r="AW321" i="3" s="1"/>
  <c r="AV275" i="3"/>
  <c r="AV321" i="3" s="1"/>
  <c r="AU275" i="3"/>
  <c r="AU321" i="3" s="1"/>
  <c r="AT275" i="3"/>
  <c r="AS275" i="3"/>
  <c r="AS321" i="3" s="1"/>
  <c r="AR275" i="3"/>
  <c r="AQ275" i="3"/>
  <c r="AQ321" i="3" s="1"/>
  <c r="AP275" i="3"/>
  <c r="AP321" i="3" s="1"/>
  <c r="AO275" i="3"/>
  <c r="AO321" i="3" s="1"/>
  <c r="AN275" i="3"/>
  <c r="AN321" i="3" s="1"/>
  <c r="AM275" i="3"/>
  <c r="AL275" i="3"/>
  <c r="AK275" i="3"/>
  <c r="AK321" i="3" s="1"/>
  <c r="AJ275" i="3"/>
  <c r="AI275" i="3"/>
  <c r="AH275" i="3"/>
  <c r="AG275" i="3"/>
  <c r="AG321" i="3" s="1"/>
  <c r="AF275" i="3"/>
  <c r="AE275" i="3"/>
  <c r="AE321" i="3" s="1"/>
  <c r="AD275" i="3"/>
  <c r="AC275" i="3"/>
  <c r="AC321" i="3" s="1"/>
  <c r="AB275" i="3"/>
  <c r="AB321" i="3" s="1"/>
  <c r="AA275" i="3"/>
  <c r="AA321" i="3" s="1"/>
  <c r="Z275" i="3"/>
  <c r="Y275" i="3"/>
  <c r="Y321" i="3" s="1"/>
  <c r="X275" i="3"/>
  <c r="W275" i="3"/>
  <c r="V275" i="3"/>
  <c r="U275" i="3"/>
  <c r="U321" i="3" s="1"/>
  <c r="T275" i="3"/>
  <c r="S275" i="3"/>
  <c r="R275" i="3"/>
  <c r="Q275" i="3"/>
  <c r="Q321" i="3" s="1"/>
  <c r="P275" i="3"/>
  <c r="O275" i="3"/>
  <c r="O321" i="3" s="1"/>
  <c r="N275" i="3"/>
  <c r="M275" i="3"/>
  <c r="M321" i="3" s="1"/>
  <c r="L275" i="3"/>
  <c r="K275" i="3"/>
  <c r="K321" i="3" s="1"/>
  <c r="J275" i="3"/>
  <c r="I275" i="3"/>
  <c r="I321" i="3" s="1"/>
  <c r="H275" i="3"/>
  <c r="G275" i="3"/>
  <c r="E275" i="3" s="1"/>
  <c r="F275" i="3"/>
  <c r="D275" i="3"/>
  <c r="C275" i="3" s="1"/>
  <c r="E274" i="3"/>
  <c r="D274" i="3"/>
  <c r="C274" i="3"/>
  <c r="E273" i="3"/>
  <c r="D273" i="3"/>
  <c r="C273" i="3" s="1"/>
  <c r="CL273" i="3" s="1"/>
  <c r="E268" i="3"/>
  <c r="C268" i="3" s="1"/>
  <c r="D268" i="3"/>
  <c r="E267" i="3"/>
  <c r="D267" i="3"/>
  <c r="C267" i="3" s="1"/>
  <c r="E266" i="3"/>
  <c r="D266" i="3"/>
  <c r="C266" i="3" s="1"/>
  <c r="E265" i="3"/>
  <c r="D265" i="3"/>
  <c r="C265" i="3" s="1"/>
  <c r="E264" i="3"/>
  <c r="D264" i="3"/>
  <c r="C264" i="3"/>
  <c r="E263" i="3"/>
  <c r="D263" i="3"/>
  <c r="E258" i="3"/>
  <c r="D258" i="3"/>
  <c r="E257" i="3"/>
  <c r="D257" i="3"/>
  <c r="C257" i="3"/>
  <c r="E256" i="3"/>
  <c r="D256" i="3"/>
  <c r="C256" i="3"/>
  <c r="E255" i="3"/>
  <c r="D255" i="3"/>
  <c r="E254" i="3"/>
  <c r="D254" i="3"/>
  <c r="C254" i="3"/>
  <c r="E253" i="3"/>
  <c r="D253" i="3"/>
  <c r="C253" i="3"/>
  <c r="E252" i="3"/>
  <c r="C252" i="3" s="1"/>
  <c r="D252" i="3"/>
  <c r="E251" i="3"/>
  <c r="D251" i="3"/>
  <c r="E250" i="3"/>
  <c r="D250" i="3"/>
  <c r="C250" i="3"/>
  <c r="E249" i="3"/>
  <c r="D249" i="3"/>
  <c r="C249" i="3" s="1"/>
  <c r="CN235" i="3"/>
  <c r="CM235" i="3"/>
  <c r="CL235" i="3"/>
  <c r="CK235" i="3"/>
  <c r="CD235" i="3"/>
  <c r="CC235" i="3"/>
  <c r="CB235" i="3"/>
  <c r="CA235" i="3"/>
  <c r="G235" i="3"/>
  <c r="CN234" i="3"/>
  <c r="CM234" i="3"/>
  <c r="CL234" i="3"/>
  <c r="CK234" i="3"/>
  <c r="CD234" i="3"/>
  <c r="CC234" i="3"/>
  <c r="CB234" i="3"/>
  <c r="CA234" i="3"/>
  <c r="G234" i="3" s="1"/>
  <c r="CN233" i="3"/>
  <c r="CM233" i="3"/>
  <c r="CL233" i="3"/>
  <c r="CK233" i="3"/>
  <c r="CD233" i="3"/>
  <c r="CC233" i="3"/>
  <c r="CB233" i="3"/>
  <c r="CA233" i="3"/>
  <c r="G233" i="3"/>
  <c r="CN232" i="3"/>
  <c r="CM232" i="3"/>
  <c r="CL232" i="3"/>
  <c r="CK232" i="3"/>
  <c r="CD232" i="3"/>
  <c r="CC232" i="3"/>
  <c r="CB232" i="3"/>
  <c r="CA232" i="3"/>
  <c r="G232" i="3" s="1"/>
  <c r="CN231" i="3"/>
  <c r="CM231" i="3"/>
  <c r="CL231" i="3"/>
  <c r="CK231" i="3"/>
  <c r="CD231" i="3"/>
  <c r="CC231" i="3"/>
  <c r="CB231" i="3"/>
  <c r="CA231" i="3"/>
  <c r="G231" i="3" s="1"/>
  <c r="CN230" i="3"/>
  <c r="CM230" i="3"/>
  <c r="CL230" i="3"/>
  <c r="CK230" i="3"/>
  <c r="CD230" i="3"/>
  <c r="CC230" i="3"/>
  <c r="CB230" i="3"/>
  <c r="CA230" i="3"/>
  <c r="F229" i="3"/>
  <c r="E229" i="3"/>
  <c r="D229" i="3"/>
  <c r="C229" i="3"/>
  <c r="CN225" i="3"/>
  <c r="CM225" i="3"/>
  <c r="CL225" i="3"/>
  <c r="CK225" i="3"/>
  <c r="CD225" i="3"/>
  <c r="CC225" i="3"/>
  <c r="G225" i="3" s="1"/>
  <c r="CB225" i="3"/>
  <c r="CA225" i="3"/>
  <c r="CN224" i="3"/>
  <c r="CM224" i="3"/>
  <c r="CL224" i="3"/>
  <c r="CK224" i="3"/>
  <c r="CD224" i="3"/>
  <c r="CC224" i="3"/>
  <c r="CB224" i="3"/>
  <c r="CA224" i="3"/>
  <c r="G224" i="3"/>
  <c r="CN223" i="3"/>
  <c r="CM223" i="3"/>
  <c r="CL223" i="3"/>
  <c r="CK223" i="3"/>
  <c r="CD223" i="3"/>
  <c r="CC223" i="3"/>
  <c r="CB223" i="3"/>
  <c r="CA223" i="3"/>
  <c r="G223" i="3" s="1"/>
  <c r="CN222" i="3"/>
  <c r="CM222" i="3"/>
  <c r="CL222" i="3"/>
  <c r="CK222" i="3"/>
  <c r="CD222" i="3"/>
  <c r="CC222" i="3"/>
  <c r="CB222" i="3"/>
  <c r="CA222" i="3"/>
  <c r="CN221" i="3"/>
  <c r="CM221" i="3"/>
  <c r="CL221" i="3"/>
  <c r="CK221" i="3"/>
  <c r="CD221" i="3"/>
  <c r="CC221" i="3"/>
  <c r="CB221" i="3"/>
  <c r="CA221" i="3"/>
  <c r="CN220" i="3"/>
  <c r="CM220" i="3"/>
  <c r="CL220" i="3"/>
  <c r="CK220" i="3"/>
  <c r="CD220" i="3"/>
  <c r="CC220" i="3"/>
  <c r="G220" i="3" s="1"/>
  <c r="CB220" i="3"/>
  <c r="CA220" i="3"/>
  <c r="CN219" i="3"/>
  <c r="CM219" i="3"/>
  <c r="CL219" i="3"/>
  <c r="CK219" i="3"/>
  <c r="CD219" i="3"/>
  <c r="CC219" i="3"/>
  <c r="CB219" i="3"/>
  <c r="CA219" i="3"/>
  <c r="G219" i="3"/>
  <c r="CN218" i="3"/>
  <c r="CM218" i="3"/>
  <c r="CL218" i="3"/>
  <c r="CK218" i="3"/>
  <c r="CD218" i="3"/>
  <c r="CC218" i="3"/>
  <c r="CB218" i="3"/>
  <c r="CA218" i="3"/>
  <c r="G218" i="3" s="1"/>
  <c r="CN217" i="3"/>
  <c r="CM217" i="3"/>
  <c r="CL217" i="3"/>
  <c r="CK217" i="3"/>
  <c r="CD217" i="3"/>
  <c r="CC217" i="3"/>
  <c r="CB217" i="3"/>
  <c r="G217" i="3" s="1"/>
  <c r="CA217" i="3"/>
  <c r="F216" i="3"/>
  <c r="E216" i="3"/>
  <c r="D216" i="3"/>
  <c r="C216" i="3"/>
  <c r="CA212" i="3"/>
  <c r="E212" i="3"/>
  <c r="D212" i="3"/>
  <c r="C212" i="3"/>
  <c r="E211" i="3"/>
  <c r="D211" i="3"/>
  <c r="C211" i="3"/>
  <c r="CL210" i="3"/>
  <c r="E210" i="3"/>
  <c r="C210" i="3" s="1"/>
  <c r="D210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CN204" i="3"/>
  <c r="CM204" i="3"/>
  <c r="CL204" i="3"/>
  <c r="CE204" i="3"/>
  <c r="CD204" i="3"/>
  <c r="CB204" i="3"/>
  <c r="CA204" i="3"/>
  <c r="E204" i="3"/>
  <c r="D204" i="3"/>
  <c r="C204" i="3"/>
  <c r="CO204" i="3" s="1"/>
  <c r="CN203" i="3"/>
  <c r="CL203" i="3"/>
  <c r="CD203" i="3"/>
  <c r="CB203" i="3"/>
  <c r="CA203" i="3"/>
  <c r="E203" i="3"/>
  <c r="E205" i="3" s="1"/>
  <c r="D203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E198" i="3" s="1"/>
  <c r="F198" i="3"/>
  <c r="D198" i="3" s="1"/>
  <c r="E197" i="3"/>
  <c r="D197" i="3"/>
  <c r="E196" i="3"/>
  <c r="D196" i="3"/>
  <c r="C196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89" i="3"/>
  <c r="D189" i="3"/>
  <c r="C189" i="3"/>
  <c r="E188" i="3"/>
  <c r="D188" i="3"/>
  <c r="E187" i="3"/>
  <c r="E190" i="3" s="1"/>
  <c r="D187" i="3"/>
  <c r="C187" i="3" s="1"/>
  <c r="E182" i="3"/>
  <c r="D182" i="3"/>
  <c r="C182" i="3" s="1"/>
  <c r="E181" i="3"/>
  <c r="D181" i="3"/>
  <c r="C181" i="3"/>
  <c r="E180" i="3"/>
  <c r="D180" i="3"/>
  <c r="E179" i="3"/>
  <c r="D179" i="3"/>
  <c r="C179" i="3" s="1"/>
  <c r="E178" i="3"/>
  <c r="D178" i="3"/>
  <c r="C178" i="3"/>
  <c r="E177" i="3"/>
  <c r="C177" i="3" s="1"/>
  <c r="D177" i="3"/>
  <c r="E172" i="3"/>
  <c r="D172" i="3"/>
  <c r="C172" i="3" s="1"/>
  <c r="E171" i="3"/>
  <c r="D171" i="3"/>
  <c r="C171" i="3"/>
  <c r="E170" i="3"/>
  <c r="D170" i="3"/>
  <c r="C170" i="3" s="1"/>
  <c r="E169" i="3"/>
  <c r="C169" i="3" s="1"/>
  <c r="D169" i="3"/>
  <c r="E168" i="3"/>
  <c r="D168" i="3"/>
  <c r="C168" i="3" s="1"/>
  <c r="E167" i="3"/>
  <c r="D167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1" i="3"/>
  <c r="D161" i="3"/>
  <c r="E160" i="3"/>
  <c r="D160" i="3"/>
  <c r="C160" i="3"/>
  <c r="E159" i="3"/>
  <c r="D159" i="3"/>
  <c r="C159" i="3"/>
  <c r="E158" i="3"/>
  <c r="D158" i="3"/>
  <c r="E157" i="3"/>
  <c r="D157" i="3"/>
  <c r="C157" i="3"/>
  <c r="E156" i="3"/>
  <c r="D156" i="3"/>
  <c r="C156" i="3"/>
  <c r="E155" i="3"/>
  <c r="C155" i="3" s="1"/>
  <c r="D155" i="3"/>
  <c r="E154" i="3"/>
  <c r="D154" i="3"/>
  <c r="E153" i="3"/>
  <c r="E162" i="3" s="1"/>
  <c r="D153" i="3"/>
  <c r="C153" i="3"/>
  <c r="E152" i="3"/>
  <c r="D152" i="3"/>
  <c r="D162" i="3" s="1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0" i="3"/>
  <c r="D150" i="3"/>
  <c r="C150" i="3" s="1"/>
  <c r="E149" i="3"/>
  <c r="C149" i="3" s="1"/>
  <c r="D149" i="3"/>
  <c r="E148" i="3"/>
  <c r="D148" i="3"/>
  <c r="C148" i="3" s="1"/>
  <c r="E147" i="3"/>
  <c r="D147" i="3"/>
  <c r="E146" i="3"/>
  <c r="D146" i="3"/>
  <c r="C146" i="3" s="1"/>
  <c r="E145" i="3"/>
  <c r="D145" i="3"/>
  <c r="C145" i="3"/>
  <c r="E144" i="3"/>
  <c r="D144" i="3"/>
  <c r="E143" i="3"/>
  <c r="D143" i="3"/>
  <c r="C143" i="3" s="1"/>
  <c r="E142" i="3"/>
  <c r="D142" i="3"/>
  <c r="C142" i="3" s="1"/>
  <c r="E141" i="3"/>
  <c r="D141" i="3"/>
  <c r="C141" i="3"/>
  <c r="E140" i="3"/>
  <c r="D140" i="3"/>
  <c r="E139" i="3"/>
  <c r="D139" i="3"/>
  <c r="C139" i="3" s="1"/>
  <c r="E138" i="3"/>
  <c r="D138" i="3"/>
  <c r="C138" i="3"/>
  <c r="E137" i="3"/>
  <c r="C137" i="3" s="1"/>
  <c r="D137" i="3"/>
  <c r="E136" i="3"/>
  <c r="D136" i="3"/>
  <c r="C136" i="3" s="1"/>
  <c r="E135" i="3"/>
  <c r="D135" i="3"/>
  <c r="C135" i="3"/>
  <c r="E134" i="3"/>
  <c r="D134" i="3"/>
  <c r="C134" i="3" s="1"/>
  <c r="E133" i="3"/>
  <c r="C133" i="3" s="1"/>
  <c r="D133" i="3"/>
  <c r="E132" i="3"/>
  <c r="D132" i="3"/>
  <c r="C132" i="3" s="1"/>
  <c r="E131" i="3"/>
  <c r="D131" i="3"/>
  <c r="E130" i="3"/>
  <c r="D130" i="3"/>
  <c r="C130" i="3" s="1"/>
  <c r="E129" i="3"/>
  <c r="D129" i="3"/>
  <c r="C129" i="3"/>
  <c r="E128" i="3"/>
  <c r="D128" i="3"/>
  <c r="E127" i="3"/>
  <c r="D127" i="3"/>
  <c r="C127" i="3" s="1"/>
  <c r="E126" i="3"/>
  <c r="D126" i="3"/>
  <c r="C126" i="3" s="1"/>
  <c r="E125" i="3"/>
  <c r="D125" i="3"/>
  <c r="C125" i="3"/>
  <c r="E124" i="3"/>
  <c r="D124" i="3"/>
  <c r="E123" i="3"/>
  <c r="D123" i="3"/>
  <c r="C123" i="3" s="1"/>
  <c r="E122" i="3"/>
  <c r="D122" i="3"/>
  <c r="C122" i="3"/>
  <c r="E121" i="3"/>
  <c r="D121" i="3"/>
  <c r="E116" i="3"/>
  <c r="D116" i="3"/>
  <c r="C116" i="3" s="1"/>
  <c r="E115" i="3"/>
  <c r="D115" i="3"/>
  <c r="C115" i="3"/>
  <c r="E114" i="3"/>
  <c r="D114" i="3"/>
  <c r="C114" i="3" s="1"/>
  <c r="E113" i="3"/>
  <c r="C113" i="3" s="1"/>
  <c r="D113" i="3"/>
  <c r="E112" i="3"/>
  <c r="D112" i="3"/>
  <c r="C112" i="3" s="1"/>
  <c r="E111" i="3"/>
  <c r="D111" i="3"/>
  <c r="E110" i="3"/>
  <c r="D110" i="3"/>
  <c r="C110" i="3" s="1"/>
  <c r="E109" i="3"/>
  <c r="D109" i="3"/>
  <c r="C109" i="3"/>
  <c r="E108" i="3"/>
  <c r="D108" i="3"/>
  <c r="E102" i="3"/>
  <c r="D102" i="3"/>
  <c r="C102" i="3" s="1"/>
  <c r="E101" i="3"/>
  <c r="D101" i="3"/>
  <c r="C101" i="3" s="1"/>
  <c r="E100" i="3"/>
  <c r="D100" i="3"/>
  <c r="C100" i="3"/>
  <c r="E99" i="3"/>
  <c r="E97" i="3" s="1"/>
  <c r="D99" i="3"/>
  <c r="E98" i="3"/>
  <c r="D98" i="3"/>
  <c r="I97" i="3"/>
  <c r="H97" i="3"/>
  <c r="G97" i="3"/>
  <c r="F97" i="3"/>
  <c r="CM87" i="3"/>
  <c r="CL87" i="3"/>
  <c r="CK87" i="3"/>
  <c r="CC87" i="3"/>
  <c r="CB87" i="3"/>
  <c r="CA87" i="3"/>
  <c r="CM86" i="3"/>
  <c r="CC86" i="3" s="1"/>
  <c r="CL86" i="3"/>
  <c r="CB86" i="3" s="1"/>
  <c r="CK86" i="3"/>
  <c r="CA86" i="3"/>
  <c r="B79" i="3"/>
  <c r="D74" i="3"/>
  <c r="C74" i="3"/>
  <c r="D73" i="3"/>
  <c r="C73" i="3"/>
  <c r="B73" i="3" s="1"/>
  <c r="D72" i="3"/>
  <c r="C72" i="3"/>
  <c r="CL67" i="3"/>
  <c r="C67" i="3"/>
  <c r="CK67" i="3" s="1"/>
  <c r="CL66" i="3"/>
  <c r="CB66" i="3"/>
  <c r="CA66" i="3"/>
  <c r="M66" i="3" s="1"/>
  <c r="C66" i="3"/>
  <c r="CK66" i="3" s="1"/>
  <c r="CL65" i="3"/>
  <c r="C65" i="3"/>
  <c r="CK65" i="3" s="1"/>
  <c r="CL64" i="3"/>
  <c r="CB64" i="3"/>
  <c r="CA64" i="3"/>
  <c r="M64" i="3" s="1"/>
  <c r="C64" i="3"/>
  <c r="CK64" i="3" s="1"/>
  <c r="CL63" i="3"/>
  <c r="C63" i="3"/>
  <c r="CK63" i="3" s="1"/>
  <c r="CL62" i="3"/>
  <c r="CB62" i="3"/>
  <c r="CA62" i="3"/>
  <c r="M62" i="3" s="1"/>
  <c r="C62" i="3"/>
  <c r="CK62" i="3" s="1"/>
  <c r="CL61" i="3"/>
  <c r="C61" i="3"/>
  <c r="CK61" i="3" s="1"/>
  <c r="D57" i="3"/>
  <c r="C57" i="3"/>
  <c r="B57" i="3"/>
  <c r="D56" i="3"/>
  <c r="C56" i="3"/>
  <c r="B56" i="3" s="1"/>
  <c r="CL55" i="3"/>
  <c r="D55" i="3"/>
  <c r="C55" i="3"/>
  <c r="B55" i="3"/>
  <c r="CK55" i="3" s="1"/>
  <c r="J54" i="3"/>
  <c r="I54" i="3"/>
  <c r="H54" i="3"/>
  <c r="G54" i="3"/>
  <c r="F54" i="3"/>
  <c r="D54" i="3" s="1"/>
  <c r="E54" i="3"/>
  <c r="C54" i="3"/>
  <c r="D49" i="3"/>
  <c r="C49" i="3"/>
  <c r="B49" i="3" s="1"/>
  <c r="D48" i="3"/>
  <c r="C48" i="3"/>
  <c r="B48" i="3" s="1"/>
  <c r="D47" i="3"/>
  <c r="C47" i="3"/>
  <c r="B47" i="3" s="1"/>
  <c r="D46" i="3"/>
  <c r="C46" i="3"/>
  <c r="B46" i="3" s="1"/>
  <c r="E41" i="3"/>
  <c r="D41" i="3"/>
  <c r="C41" i="3" s="1"/>
  <c r="E40" i="3"/>
  <c r="D40" i="3"/>
  <c r="C40" i="3" s="1"/>
  <c r="E39" i="3"/>
  <c r="D39" i="3"/>
  <c r="C39" i="3" s="1"/>
  <c r="E38" i="3"/>
  <c r="D38" i="3"/>
  <c r="C38" i="3" s="1"/>
  <c r="E37" i="3"/>
  <c r="D37" i="3"/>
  <c r="C37" i="3" s="1"/>
  <c r="E36" i="3"/>
  <c r="D36" i="3"/>
  <c r="C36" i="3" s="1"/>
  <c r="E35" i="3"/>
  <c r="D35" i="3"/>
  <c r="C35" i="3" s="1"/>
  <c r="CA34" i="3"/>
  <c r="E34" i="3"/>
  <c r="D34" i="3"/>
  <c r="C34" i="3" s="1"/>
  <c r="CK33" i="3"/>
  <c r="E33" i="3"/>
  <c r="D33" i="3"/>
  <c r="C33" i="3" s="1"/>
  <c r="E32" i="3"/>
  <c r="D32" i="3"/>
  <c r="C32" i="3" s="1"/>
  <c r="E31" i="3"/>
  <c r="D31" i="3"/>
  <c r="C31" i="3" s="1"/>
  <c r="CA30" i="3"/>
  <c r="E30" i="3"/>
  <c r="D30" i="3"/>
  <c r="C30" i="3" s="1"/>
  <c r="CK29" i="3"/>
  <c r="E29" i="3"/>
  <c r="D29" i="3"/>
  <c r="C29" i="3" s="1"/>
  <c r="E28" i="3"/>
  <c r="D28" i="3"/>
  <c r="C28" i="3" s="1"/>
  <c r="E27" i="3"/>
  <c r="D27" i="3"/>
  <c r="C27" i="3" s="1"/>
  <c r="CA26" i="3"/>
  <c r="E26" i="3"/>
  <c r="D26" i="3"/>
  <c r="C26" i="3" s="1"/>
  <c r="CK25" i="3"/>
  <c r="E25" i="3"/>
  <c r="D25" i="3"/>
  <c r="C25" i="3" s="1"/>
  <c r="E24" i="3"/>
  <c r="D24" i="3"/>
  <c r="C24" i="3" s="1"/>
  <c r="E23" i="3"/>
  <c r="D23" i="3"/>
  <c r="C23" i="3" s="1"/>
  <c r="CA22" i="3"/>
  <c r="E22" i="3"/>
  <c r="D22" i="3"/>
  <c r="C22" i="3" s="1"/>
  <c r="CK21" i="3"/>
  <c r="E21" i="3"/>
  <c r="D21" i="3"/>
  <c r="C21" i="3" s="1"/>
  <c r="E20" i="3"/>
  <c r="D20" i="3"/>
  <c r="C20" i="3" s="1"/>
  <c r="E15" i="3"/>
  <c r="D15" i="3"/>
  <c r="C15" i="3"/>
  <c r="E14" i="3"/>
  <c r="C14" i="3" s="1"/>
  <c r="D14" i="3"/>
  <c r="E13" i="3"/>
  <c r="D13" i="3"/>
  <c r="A5" i="3"/>
  <c r="A4" i="3"/>
  <c r="A3" i="3"/>
  <c r="A2" i="3"/>
  <c r="T27" i="5" l="1"/>
  <c r="T35" i="5"/>
  <c r="AF329" i="5"/>
  <c r="AF327" i="5"/>
  <c r="AF326" i="5"/>
  <c r="CO203" i="4"/>
  <c r="CP203" i="4"/>
  <c r="CF203" i="4"/>
  <c r="AJ203" i="4" s="1"/>
  <c r="CE203" i="4"/>
  <c r="E321" i="4"/>
  <c r="B346" i="4"/>
  <c r="AF331" i="4"/>
  <c r="C275" i="4"/>
  <c r="AX274" i="4"/>
  <c r="T23" i="4"/>
  <c r="CB332" i="4"/>
  <c r="CL332" i="4"/>
  <c r="CA332" i="4"/>
  <c r="AF332" i="4" s="1"/>
  <c r="CK332" i="4"/>
  <c r="CK326" i="4"/>
  <c r="CA326" i="4"/>
  <c r="CL326" i="4"/>
  <c r="CB326" i="4"/>
  <c r="C162" i="4"/>
  <c r="A346" i="4" s="1"/>
  <c r="CB333" i="4"/>
  <c r="CL333" i="4"/>
  <c r="CA333" i="4"/>
  <c r="AF333" i="4" s="1"/>
  <c r="CK333" i="4"/>
  <c r="D321" i="4"/>
  <c r="C321" i="4" s="1"/>
  <c r="T38" i="4"/>
  <c r="S48" i="4"/>
  <c r="S47" i="4"/>
  <c r="T31" i="4"/>
  <c r="CL20" i="3"/>
  <c r="CB20" i="3"/>
  <c r="CK20" i="3"/>
  <c r="CL24" i="3"/>
  <c r="CB24" i="3"/>
  <c r="CK24" i="3"/>
  <c r="CL28" i="3"/>
  <c r="CB28" i="3"/>
  <c r="CK28" i="3"/>
  <c r="CL32" i="3"/>
  <c r="CB32" i="3"/>
  <c r="CK32" i="3"/>
  <c r="CL332" i="3"/>
  <c r="CB332" i="3"/>
  <c r="CA332" i="3"/>
  <c r="CK332" i="3"/>
  <c r="CL23" i="3"/>
  <c r="CB23" i="3"/>
  <c r="CA23" i="3"/>
  <c r="CL27" i="3"/>
  <c r="CB27" i="3"/>
  <c r="CA27" i="3"/>
  <c r="T27" i="3" s="1"/>
  <c r="CL31" i="3"/>
  <c r="CB31" i="3"/>
  <c r="CA31" i="3"/>
  <c r="CL35" i="3"/>
  <c r="CB35" i="3"/>
  <c r="CA35" i="3"/>
  <c r="T35" i="3" s="1"/>
  <c r="CK35" i="3"/>
  <c r="CL37" i="3"/>
  <c r="CK37" i="3"/>
  <c r="CB37" i="3"/>
  <c r="CA37" i="3"/>
  <c r="CL39" i="3"/>
  <c r="CB39" i="3"/>
  <c r="CA39" i="3"/>
  <c r="T39" i="3" s="1"/>
  <c r="CK39" i="3"/>
  <c r="CL41" i="3"/>
  <c r="CB41" i="3"/>
  <c r="CA41" i="3"/>
  <c r="T41" i="3" s="1"/>
  <c r="CK41" i="3"/>
  <c r="CL47" i="3"/>
  <c r="CK47" i="3"/>
  <c r="CB47" i="3"/>
  <c r="CA47" i="3"/>
  <c r="CL49" i="3"/>
  <c r="CB49" i="3"/>
  <c r="CA49" i="3"/>
  <c r="S49" i="3" s="1"/>
  <c r="CK49" i="3"/>
  <c r="CA20" i="3"/>
  <c r="T20" i="3" s="1"/>
  <c r="CL22" i="3"/>
  <c r="CB22" i="3"/>
  <c r="T22" i="3" s="1"/>
  <c r="CK22" i="3"/>
  <c r="CA24" i="3"/>
  <c r="T24" i="3" s="1"/>
  <c r="CL26" i="3"/>
  <c r="CB26" i="3"/>
  <c r="T26" i="3" s="1"/>
  <c r="CK26" i="3"/>
  <c r="CA28" i="3"/>
  <c r="T28" i="3" s="1"/>
  <c r="CL30" i="3"/>
  <c r="CB30" i="3"/>
  <c r="T30" i="3" s="1"/>
  <c r="CK30" i="3"/>
  <c r="CA32" i="3"/>
  <c r="T32" i="3" s="1"/>
  <c r="CL34" i="3"/>
  <c r="CB34" i="3"/>
  <c r="T34" i="3" s="1"/>
  <c r="CK34" i="3"/>
  <c r="CK56" i="3"/>
  <c r="CA56" i="3"/>
  <c r="CL56" i="3"/>
  <c r="CB56" i="3"/>
  <c r="CL21" i="3"/>
  <c r="CB21" i="3"/>
  <c r="CA21" i="3"/>
  <c r="T21" i="3" s="1"/>
  <c r="CK23" i="3"/>
  <c r="CL25" i="3"/>
  <c r="CB25" i="3"/>
  <c r="CA25" i="3"/>
  <c r="T25" i="3" s="1"/>
  <c r="CK27" i="3"/>
  <c r="CL29" i="3"/>
  <c r="CB29" i="3"/>
  <c r="CA29" i="3"/>
  <c r="T29" i="3" s="1"/>
  <c r="CK31" i="3"/>
  <c r="CL33" i="3"/>
  <c r="CB33" i="3"/>
  <c r="CA33" i="3"/>
  <c r="T33" i="3" s="1"/>
  <c r="CL36" i="3"/>
  <c r="CB36" i="3"/>
  <c r="CA36" i="3"/>
  <c r="CK36" i="3"/>
  <c r="CL38" i="3"/>
  <c r="CB38" i="3"/>
  <c r="CK38" i="3"/>
  <c r="CA38" i="3"/>
  <c r="CL40" i="3"/>
  <c r="CB40" i="3"/>
  <c r="CK40" i="3"/>
  <c r="CA40" i="3"/>
  <c r="CL46" i="3"/>
  <c r="CB46" i="3"/>
  <c r="CK46" i="3"/>
  <c r="CA46" i="3"/>
  <c r="CL48" i="3"/>
  <c r="CB48" i="3"/>
  <c r="CK48" i="3"/>
  <c r="CA48" i="3"/>
  <c r="B54" i="3"/>
  <c r="CK330" i="3"/>
  <c r="CB330" i="3"/>
  <c r="CA330" i="3"/>
  <c r="AF330" i="3" s="1"/>
  <c r="CL330" i="3"/>
  <c r="CL57" i="3"/>
  <c r="CK57" i="3"/>
  <c r="CA55" i="3"/>
  <c r="CB73" i="3"/>
  <c r="CA73" i="3"/>
  <c r="K73" i="3" s="1"/>
  <c r="CL73" i="3"/>
  <c r="F87" i="3"/>
  <c r="D97" i="3"/>
  <c r="CK203" i="3"/>
  <c r="CC203" i="3"/>
  <c r="D205" i="3"/>
  <c r="C205" i="3" s="1"/>
  <c r="CM203" i="3"/>
  <c r="CB211" i="3"/>
  <c r="CL211" i="3"/>
  <c r="CK211" i="3"/>
  <c r="CA211" i="3"/>
  <c r="U212" i="3"/>
  <c r="CB328" i="3"/>
  <c r="CA328" i="3"/>
  <c r="AF328" i="3" s="1"/>
  <c r="CL328" i="3"/>
  <c r="CB55" i="3"/>
  <c r="CA57" i="3"/>
  <c r="B74" i="3"/>
  <c r="E151" i="3"/>
  <c r="C121" i="3"/>
  <c r="C131" i="3"/>
  <c r="C161" i="3"/>
  <c r="C167" i="3"/>
  <c r="D190" i="3"/>
  <c r="C197" i="3"/>
  <c r="CF204" i="3"/>
  <c r="CP204" i="3"/>
  <c r="CB210" i="3"/>
  <c r="CK210" i="3"/>
  <c r="CA210" i="3"/>
  <c r="CB212" i="3"/>
  <c r="CL212" i="3"/>
  <c r="CK212" i="3"/>
  <c r="G221" i="3"/>
  <c r="C251" i="3"/>
  <c r="F321" i="3"/>
  <c r="J321" i="3"/>
  <c r="V321" i="3"/>
  <c r="Z321" i="3"/>
  <c r="AL321" i="3"/>
  <c r="C276" i="3"/>
  <c r="C289" i="3"/>
  <c r="C303" i="3"/>
  <c r="CL333" i="3"/>
  <c r="CK333" i="3"/>
  <c r="CB333" i="3"/>
  <c r="AF333" i="3" s="1"/>
  <c r="CB57" i="3"/>
  <c r="C190" i="3"/>
  <c r="CK273" i="3"/>
  <c r="CB273" i="3"/>
  <c r="CA273" i="3"/>
  <c r="AX273" i="3" s="1"/>
  <c r="CK274" i="3"/>
  <c r="CL274" i="3"/>
  <c r="CB274" i="3"/>
  <c r="CA274" i="3"/>
  <c r="AX274" i="3" s="1"/>
  <c r="CK331" i="3"/>
  <c r="CL331" i="3"/>
  <c r="CB331" i="3"/>
  <c r="CA331" i="3"/>
  <c r="AF331" i="3" s="1"/>
  <c r="C13" i="3"/>
  <c r="CB61" i="3"/>
  <c r="CA61" i="3"/>
  <c r="M61" i="3" s="1"/>
  <c r="CB63" i="3"/>
  <c r="CA63" i="3"/>
  <c r="M63" i="3" s="1"/>
  <c r="CB65" i="3"/>
  <c r="CA65" i="3"/>
  <c r="M65" i="3" s="1"/>
  <c r="CB67" i="3"/>
  <c r="CA67" i="3"/>
  <c r="M67" i="3" s="1"/>
  <c r="B72" i="3"/>
  <c r="CK73" i="3"/>
  <c r="F86" i="3"/>
  <c r="C98" i="3"/>
  <c r="C111" i="3"/>
  <c r="D151" i="3"/>
  <c r="C147" i="3"/>
  <c r="C154" i="3"/>
  <c r="C198" i="3"/>
  <c r="C203" i="3"/>
  <c r="C258" i="3"/>
  <c r="H321" i="3"/>
  <c r="P321" i="3"/>
  <c r="T321" i="3"/>
  <c r="X321" i="3"/>
  <c r="AF321" i="3"/>
  <c r="AJ321" i="3"/>
  <c r="S321" i="3"/>
  <c r="AI321" i="3"/>
  <c r="C286" i="3"/>
  <c r="C296" i="3"/>
  <c r="G321" i="3"/>
  <c r="E321" i="3" s="1"/>
  <c r="B327" i="3"/>
  <c r="C108" i="3"/>
  <c r="C128" i="3"/>
  <c r="C144" i="3"/>
  <c r="C152" i="3"/>
  <c r="C188" i="3"/>
  <c r="CK204" i="3"/>
  <c r="CC204" i="3"/>
  <c r="AJ204" i="3" s="1"/>
  <c r="G230" i="3"/>
  <c r="C263" i="3"/>
  <c r="C283" i="3"/>
  <c r="C297" i="3"/>
  <c r="C311" i="3"/>
  <c r="C99" i="3"/>
  <c r="C124" i="3"/>
  <c r="C140" i="3"/>
  <c r="C158" i="3"/>
  <c r="C180" i="3"/>
  <c r="G222" i="3"/>
  <c r="C255" i="3"/>
  <c r="C293" i="3"/>
  <c r="C307" i="3"/>
  <c r="U326" i="3"/>
  <c r="B326" i="3" s="1"/>
  <c r="C329" i="3"/>
  <c r="B329" i="3" s="1"/>
  <c r="W333" i="2"/>
  <c r="U333" i="2" s="1"/>
  <c r="V333" i="2"/>
  <c r="E333" i="2"/>
  <c r="D333" i="2"/>
  <c r="C333" i="2" s="1"/>
  <c r="B333" i="2" s="1"/>
  <c r="W332" i="2"/>
  <c r="U332" i="2" s="1"/>
  <c r="V332" i="2"/>
  <c r="N332" i="2"/>
  <c r="M332" i="2"/>
  <c r="L332" i="2" s="1"/>
  <c r="E332" i="2"/>
  <c r="D332" i="2"/>
  <c r="C332" i="2"/>
  <c r="W331" i="2"/>
  <c r="V331" i="2"/>
  <c r="U331" i="2" s="1"/>
  <c r="E331" i="2"/>
  <c r="D331" i="2"/>
  <c r="C331" i="2"/>
  <c r="W330" i="2"/>
  <c r="V330" i="2"/>
  <c r="U330" i="2" s="1"/>
  <c r="B330" i="2" s="1"/>
  <c r="N330" i="2"/>
  <c r="M330" i="2"/>
  <c r="L330" i="2"/>
  <c r="E330" i="2"/>
  <c r="D330" i="2"/>
  <c r="C330" i="2" s="1"/>
  <c r="CA329" i="2"/>
  <c r="W329" i="2"/>
  <c r="U329" i="2" s="1"/>
  <c r="B329" i="2" s="1"/>
  <c r="V329" i="2"/>
  <c r="E329" i="2"/>
  <c r="D329" i="2"/>
  <c r="C329" i="2" s="1"/>
  <c r="W328" i="2"/>
  <c r="U328" i="2" s="1"/>
  <c r="V328" i="2"/>
  <c r="N328" i="2"/>
  <c r="M328" i="2"/>
  <c r="L328" i="2" s="1"/>
  <c r="E328" i="2"/>
  <c r="D328" i="2"/>
  <c r="C328" i="2"/>
  <c r="W327" i="2"/>
  <c r="V327" i="2"/>
  <c r="U327" i="2" s="1"/>
  <c r="E327" i="2"/>
  <c r="D327" i="2"/>
  <c r="C327" i="2"/>
  <c r="B327" i="2" s="1"/>
  <c r="W326" i="2"/>
  <c r="V326" i="2"/>
  <c r="U326" i="2" s="1"/>
  <c r="N326" i="2"/>
  <c r="L326" i="2" s="1"/>
  <c r="M326" i="2"/>
  <c r="E326" i="2"/>
  <c r="D326" i="2"/>
  <c r="C326" i="2" s="1"/>
  <c r="AV321" i="2"/>
  <c r="AR321" i="2"/>
  <c r="AN321" i="2"/>
  <c r="AJ321" i="2"/>
  <c r="T321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D320" i="2" s="1"/>
  <c r="E320" i="2"/>
  <c r="C320" i="2"/>
  <c r="E319" i="2"/>
  <c r="D319" i="2"/>
  <c r="C319" i="2" s="1"/>
  <c r="E318" i="2"/>
  <c r="C318" i="2" s="1"/>
  <c r="D318" i="2"/>
  <c r="E317" i="2"/>
  <c r="D317" i="2"/>
  <c r="C317" i="2" s="1"/>
  <c r="E316" i="2"/>
  <c r="C316" i="2" s="1"/>
  <c r="D316" i="2"/>
  <c r="E315" i="2"/>
  <c r="D315" i="2"/>
  <c r="C315" i="2" s="1"/>
  <c r="E314" i="2"/>
  <c r="D314" i="2"/>
  <c r="C314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 s="1"/>
  <c r="E312" i="2"/>
  <c r="C312" i="2" s="1"/>
  <c r="D312" i="2"/>
  <c r="E311" i="2"/>
  <c r="D311" i="2"/>
  <c r="C311" i="2" s="1"/>
  <c r="E310" i="2"/>
  <c r="D310" i="2"/>
  <c r="C310" i="2"/>
  <c r="E309" i="2"/>
  <c r="D309" i="2"/>
  <c r="C309" i="2" s="1"/>
  <c r="E308" i="2"/>
  <c r="D308" i="2"/>
  <c r="C308" i="2"/>
  <c r="E307" i="2"/>
  <c r="D307" i="2"/>
  <c r="C307" i="2" s="1"/>
  <c r="E306" i="2"/>
  <c r="C306" i="2" s="1"/>
  <c r="D306" i="2"/>
  <c r="E305" i="2"/>
  <c r="D305" i="2"/>
  <c r="C305" i="2" s="1"/>
  <c r="E304" i="2"/>
  <c r="D304" i="2"/>
  <c r="C304" i="2"/>
  <c r="E303" i="2"/>
  <c r="D303" i="2"/>
  <c r="C303" i="2" s="1"/>
  <c r="E302" i="2"/>
  <c r="D302" i="2"/>
  <c r="C302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E301" i="2" s="1"/>
  <c r="F301" i="2"/>
  <c r="D301" i="2"/>
  <c r="C301" i="2" s="1"/>
  <c r="E300" i="2"/>
  <c r="C300" i="2" s="1"/>
  <c r="D300" i="2"/>
  <c r="E299" i="2"/>
  <c r="D299" i="2"/>
  <c r="C299" i="2" s="1"/>
  <c r="E298" i="2"/>
  <c r="D298" i="2"/>
  <c r="C298" i="2"/>
  <c r="E297" i="2"/>
  <c r="D297" i="2"/>
  <c r="C297" i="2" s="1"/>
  <c r="E296" i="2"/>
  <c r="D296" i="2"/>
  <c r="C296" i="2"/>
  <c r="E295" i="2"/>
  <c r="D295" i="2"/>
  <c r="C295" i="2" s="1"/>
  <c r="E294" i="2"/>
  <c r="C294" i="2" s="1"/>
  <c r="D294" i="2"/>
  <c r="E293" i="2"/>
  <c r="D293" i="2"/>
  <c r="C293" i="2" s="1"/>
  <c r="E292" i="2"/>
  <c r="C292" i="2" s="1"/>
  <c r="D292" i="2"/>
  <c r="E291" i="2"/>
  <c r="D291" i="2"/>
  <c r="C291" i="2" s="1"/>
  <c r="E290" i="2"/>
  <c r="C290" i="2" s="1"/>
  <c r="D290" i="2"/>
  <c r="AM289" i="2"/>
  <c r="AL289" i="2"/>
  <c r="AK289" i="2"/>
  <c r="AJ289" i="2"/>
  <c r="AI289" i="2"/>
  <c r="AH289" i="2"/>
  <c r="AG289" i="2"/>
  <c r="AF289" i="2"/>
  <c r="AF321" i="2" s="1"/>
  <c r="AE289" i="2"/>
  <c r="AD289" i="2"/>
  <c r="AC289" i="2"/>
  <c r="AB289" i="2"/>
  <c r="AB321" i="2" s="1"/>
  <c r="AA289" i="2"/>
  <c r="Z289" i="2"/>
  <c r="Y289" i="2"/>
  <c r="X289" i="2"/>
  <c r="X321" i="2" s="1"/>
  <c r="W289" i="2"/>
  <c r="V289" i="2"/>
  <c r="U289" i="2"/>
  <c r="T289" i="2"/>
  <c r="S289" i="2"/>
  <c r="R289" i="2"/>
  <c r="Q289" i="2"/>
  <c r="P289" i="2"/>
  <c r="P321" i="2" s="1"/>
  <c r="O289" i="2"/>
  <c r="N289" i="2"/>
  <c r="M289" i="2"/>
  <c r="L289" i="2"/>
  <c r="L321" i="2" s="1"/>
  <c r="K289" i="2"/>
  <c r="J289" i="2"/>
  <c r="I289" i="2"/>
  <c r="H289" i="2"/>
  <c r="H321" i="2" s="1"/>
  <c r="G289" i="2"/>
  <c r="F289" i="2"/>
  <c r="D289" i="2" s="1"/>
  <c r="C289" i="2" s="1"/>
  <c r="E289" i="2"/>
  <c r="E288" i="2"/>
  <c r="C288" i="2" s="1"/>
  <c r="D288" i="2"/>
  <c r="E287" i="2"/>
  <c r="D287" i="2"/>
  <c r="C287" i="2" s="1"/>
  <c r="E286" i="2"/>
  <c r="C286" i="2" s="1"/>
  <c r="D286" i="2"/>
  <c r="E285" i="2"/>
  <c r="D285" i="2"/>
  <c r="C285" i="2" s="1"/>
  <c r="E284" i="2"/>
  <c r="D284" i="2"/>
  <c r="C284" i="2"/>
  <c r="E283" i="2"/>
  <c r="D283" i="2"/>
  <c r="C283" i="2" s="1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C282" i="2" s="1"/>
  <c r="D282" i="2"/>
  <c r="E281" i="2"/>
  <c r="D281" i="2"/>
  <c r="C281" i="2" s="1"/>
  <c r="E280" i="2"/>
  <c r="D280" i="2"/>
  <c r="C280" i="2"/>
  <c r="E279" i="2"/>
  <c r="D279" i="2"/>
  <c r="C279" i="2" s="1"/>
  <c r="E278" i="2"/>
  <c r="D278" i="2"/>
  <c r="C278" i="2"/>
  <c r="E277" i="2"/>
  <c r="D277" i="2"/>
  <c r="C277" i="2" s="1"/>
  <c r="E276" i="2"/>
  <c r="C276" i="2" s="1"/>
  <c r="D276" i="2"/>
  <c r="AW275" i="2"/>
  <c r="AW321" i="2" s="1"/>
  <c r="AV275" i="2"/>
  <c r="AU275" i="2"/>
  <c r="AU321" i="2" s="1"/>
  <c r="AT275" i="2"/>
  <c r="AT321" i="2" s="1"/>
  <c r="AS275" i="2"/>
  <c r="AS321" i="2" s="1"/>
  <c r="AR275" i="2"/>
  <c r="AQ275" i="2"/>
  <c r="AQ321" i="2" s="1"/>
  <c r="AP275" i="2"/>
  <c r="AP321" i="2" s="1"/>
  <c r="AO275" i="2"/>
  <c r="AO321" i="2" s="1"/>
  <c r="AN275" i="2"/>
  <c r="AM275" i="2"/>
  <c r="AM321" i="2" s="1"/>
  <c r="AL275" i="2"/>
  <c r="AK275" i="2"/>
  <c r="AK321" i="2" s="1"/>
  <c r="AJ275" i="2"/>
  <c r="AI275" i="2"/>
  <c r="AI321" i="2" s="1"/>
  <c r="AH275" i="2"/>
  <c r="AG275" i="2"/>
  <c r="AG321" i="2" s="1"/>
  <c r="AF275" i="2"/>
  <c r="AE275" i="2"/>
  <c r="AE321" i="2" s="1"/>
  <c r="AD275" i="2"/>
  <c r="AC275" i="2"/>
  <c r="AC321" i="2" s="1"/>
  <c r="AB275" i="2"/>
  <c r="AA275" i="2"/>
  <c r="AA321" i="2" s="1"/>
  <c r="Z275" i="2"/>
  <c r="Y275" i="2"/>
  <c r="Y321" i="2" s="1"/>
  <c r="X275" i="2"/>
  <c r="W275" i="2"/>
  <c r="W321" i="2" s="1"/>
  <c r="V275" i="2"/>
  <c r="U275" i="2"/>
  <c r="U321" i="2" s="1"/>
  <c r="T275" i="2"/>
  <c r="S275" i="2"/>
  <c r="S321" i="2" s="1"/>
  <c r="R275" i="2"/>
  <c r="Q275" i="2"/>
  <c r="Q321" i="2" s="1"/>
  <c r="P275" i="2"/>
  <c r="O275" i="2"/>
  <c r="O321" i="2" s="1"/>
  <c r="N275" i="2"/>
  <c r="M275" i="2"/>
  <c r="M321" i="2" s="1"/>
  <c r="L275" i="2"/>
  <c r="K275" i="2"/>
  <c r="K321" i="2" s="1"/>
  <c r="J275" i="2"/>
  <c r="I275" i="2"/>
  <c r="I321" i="2" s="1"/>
  <c r="H275" i="2"/>
  <c r="G275" i="2"/>
  <c r="G321" i="2" s="1"/>
  <c r="F275" i="2"/>
  <c r="E275" i="2"/>
  <c r="D275" i="2"/>
  <c r="C275" i="2" s="1"/>
  <c r="CL274" i="2"/>
  <c r="E274" i="2"/>
  <c r="D274" i="2"/>
  <c r="C274" i="2" s="1"/>
  <c r="CB273" i="2"/>
  <c r="E273" i="2"/>
  <c r="D273" i="2"/>
  <c r="C273" i="2" s="1"/>
  <c r="E268" i="2"/>
  <c r="D268" i="2"/>
  <c r="C268" i="2"/>
  <c r="E267" i="2"/>
  <c r="D267" i="2"/>
  <c r="C267" i="2" s="1"/>
  <c r="E266" i="2"/>
  <c r="C266" i="2" s="1"/>
  <c r="D266" i="2"/>
  <c r="E265" i="2"/>
  <c r="D265" i="2"/>
  <c r="C265" i="2" s="1"/>
  <c r="E264" i="2"/>
  <c r="D264" i="2"/>
  <c r="C264" i="2"/>
  <c r="E263" i="2"/>
  <c r="D263" i="2"/>
  <c r="C263" i="2" s="1"/>
  <c r="E258" i="2"/>
  <c r="D258" i="2"/>
  <c r="C258" i="2"/>
  <c r="E257" i="2"/>
  <c r="D257" i="2"/>
  <c r="C257" i="2" s="1"/>
  <c r="E256" i="2"/>
  <c r="C256" i="2" s="1"/>
  <c r="D256" i="2"/>
  <c r="E255" i="2"/>
  <c r="D255" i="2"/>
  <c r="C255" i="2" s="1"/>
  <c r="E254" i="2"/>
  <c r="C254" i="2" s="1"/>
  <c r="D254" i="2"/>
  <c r="E253" i="2"/>
  <c r="D253" i="2"/>
  <c r="C253" i="2" s="1"/>
  <c r="E252" i="2"/>
  <c r="D252" i="2"/>
  <c r="C252" i="2"/>
  <c r="E251" i="2"/>
  <c r="D251" i="2"/>
  <c r="C251" i="2" s="1"/>
  <c r="E250" i="2"/>
  <c r="D250" i="2"/>
  <c r="C250" i="2"/>
  <c r="E249" i="2"/>
  <c r="D249" i="2"/>
  <c r="C249" i="2" s="1"/>
  <c r="CN235" i="2"/>
  <c r="CM235" i="2"/>
  <c r="CL235" i="2"/>
  <c r="CK235" i="2"/>
  <c r="CD235" i="2"/>
  <c r="CC235" i="2"/>
  <c r="CB235" i="2"/>
  <c r="CA235" i="2"/>
  <c r="G235" i="2"/>
  <c r="CN234" i="2"/>
  <c r="CM234" i="2"/>
  <c r="CL234" i="2"/>
  <c r="CK234" i="2"/>
  <c r="CD234" i="2"/>
  <c r="CC234" i="2"/>
  <c r="CB234" i="2"/>
  <c r="CA234" i="2"/>
  <c r="G234" i="2" s="1"/>
  <c r="CN233" i="2"/>
  <c r="CM233" i="2"/>
  <c r="CL233" i="2"/>
  <c r="CK233" i="2"/>
  <c r="CD233" i="2"/>
  <c r="CC233" i="2"/>
  <c r="CB233" i="2"/>
  <c r="CA233" i="2"/>
  <c r="G233" i="2"/>
  <c r="CN232" i="2"/>
  <c r="CM232" i="2"/>
  <c r="CL232" i="2"/>
  <c r="CK232" i="2"/>
  <c r="CD232" i="2"/>
  <c r="CC232" i="2"/>
  <c r="CB232" i="2"/>
  <c r="CA232" i="2"/>
  <c r="G232" i="2" s="1"/>
  <c r="CN231" i="2"/>
  <c r="CM231" i="2"/>
  <c r="CL231" i="2"/>
  <c r="CK231" i="2"/>
  <c r="CD231" i="2"/>
  <c r="CC231" i="2"/>
  <c r="CB231" i="2"/>
  <c r="CA231" i="2"/>
  <c r="CN230" i="2"/>
  <c r="CM230" i="2"/>
  <c r="CL230" i="2"/>
  <c r="CK230" i="2"/>
  <c r="CD230" i="2"/>
  <c r="CC230" i="2"/>
  <c r="CB230" i="2"/>
  <c r="CA230" i="2"/>
  <c r="G230" i="2"/>
  <c r="F229" i="2"/>
  <c r="E229" i="2"/>
  <c r="D229" i="2"/>
  <c r="C229" i="2"/>
  <c r="CN225" i="2"/>
  <c r="CM225" i="2"/>
  <c r="CL225" i="2"/>
  <c r="CK225" i="2"/>
  <c r="CD225" i="2"/>
  <c r="CC225" i="2"/>
  <c r="CB225" i="2"/>
  <c r="CA225" i="2"/>
  <c r="G225" i="2" s="1"/>
  <c r="CN224" i="2"/>
  <c r="CM224" i="2"/>
  <c r="CL224" i="2"/>
  <c r="CK224" i="2"/>
  <c r="CD224" i="2"/>
  <c r="CC224" i="2"/>
  <c r="CB224" i="2"/>
  <c r="CA224" i="2"/>
  <c r="CN223" i="2"/>
  <c r="CM223" i="2"/>
  <c r="CL223" i="2"/>
  <c r="CK223" i="2"/>
  <c r="CD223" i="2"/>
  <c r="CC223" i="2"/>
  <c r="CB223" i="2"/>
  <c r="G223" i="2" s="1"/>
  <c r="CA223" i="2"/>
  <c r="CN222" i="2"/>
  <c r="CM222" i="2"/>
  <c r="CL222" i="2"/>
  <c r="CK222" i="2"/>
  <c r="CD222" i="2"/>
  <c r="CC222" i="2"/>
  <c r="CB222" i="2"/>
  <c r="CA222" i="2"/>
  <c r="CN221" i="2"/>
  <c r="CM221" i="2"/>
  <c r="CL221" i="2"/>
  <c r="CK221" i="2"/>
  <c r="CD221" i="2"/>
  <c r="CC221" i="2"/>
  <c r="CB221" i="2"/>
  <c r="CA221" i="2"/>
  <c r="G221" i="2"/>
  <c r="CN220" i="2"/>
  <c r="CM220" i="2"/>
  <c r="CL220" i="2"/>
  <c r="CK220" i="2"/>
  <c r="CD220" i="2"/>
  <c r="CC220" i="2"/>
  <c r="CB220" i="2"/>
  <c r="CA220" i="2"/>
  <c r="G220" i="2" s="1"/>
  <c r="CN219" i="2"/>
  <c r="CM219" i="2"/>
  <c r="CL219" i="2"/>
  <c r="CK219" i="2"/>
  <c r="CD219" i="2"/>
  <c r="CC219" i="2"/>
  <c r="CB219" i="2"/>
  <c r="G219" i="2" s="1"/>
  <c r="CA219" i="2"/>
  <c r="CN218" i="2"/>
  <c r="CM218" i="2"/>
  <c r="CL218" i="2"/>
  <c r="CK218" i="2"/>
  <c r="CD218" i="2"/>
  <c r="CC218" i="2"/>
  <c r="CB218" i="2"/>
  <c r="CA218" i="2"/>
  <c r="G218" i="2"/>
  <c r="CN217" i="2"/>
  <c r="CM217" i="2"/>
  <c r="CL217" i="2"/>
  <c r="CK217" i="2"/>
  <c r="CD217" i="2"/>
  <c r="CC217" i="2"/>
  <c r="CB217" i="2"/>
  <c r="CA217" i="2"/>
  <c r="G217" i="2" s="1"/>
  <c r="F216" i="2"/>
  <c r="E216" i="2"/>
  <c r="D216" i="2"/>
  <c r="C216" i="2"/>
  <c r="E212" i="2"/>
  <c r="D212" i="2"/>
  <c r="C212" i="2" s="1"/>
  <c r="E211" i="2"/>
  <c r="D211" i="2"/>
  <c r="C211" i="2" s="1"/>
  <c r="E210" i="2"/>
  <c r="D210" i="2"/>
  <c r="C210" i="2" s="1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CK204" i="2"/>
  <c r="CD204" i="2"/>
  <c r="CB204" i="2"/>
  <c r="E204" i="2"/>
  <c r="CL204" i="2" s="1"/>
  <c r="D204" i="2"/>
  <c r="CK203" i="2"/>
  <c r="E203" i="2"/>
  <c r="CL203" i="2" s="1"/>
  <c r="D203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E198" i="2" s="1"/>
  <c r="C198" i="2" s="1"/>
  <c r="F198" i="2"/>
  <c r="D198" i="2"/>
  <c r="E197" i="2"/>
  <c r="D197" i="2"/>
  <c r="C197" i="2" s="1"/>
  <c r="E196" i="2"/>
  <c r="C196" i="2" s="1"/>
  <c r="D196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89" i="2"/>
  <c r="D189" i="2"/>
  <c r="C189" i="2" s="1"/>
  <c r="E188" i="2"/>
  <c r="D188" i="2"/>
  <c r="C188" i="2"/>
  <c r="E187" i="2"/>
  <c r="C187" i="2" s="1"/>
  <c r="C190" i="2" s="1"/>
  <c r="D187" i="2"/>
  <c r="E182" i="2"/>
  <c r="D182" i="2"/>
  <c r="E181" i="2"/>
  <c r="C181" i="2" s="1"/>
  <c r="D181" i="2"/>
  <c r="E180" i="2"/>
  <c r="D180" i="2"/>
  <c r="C180" i="2" s="1"/>
  <c r="E179" i="2"/>
  <c r="D179" i="2"/>
  <c r="C179" i="2"/>
  <c r="E178" i="2"/>
  <c r="D178" i="2"/>
  <c r="C178" i="2" s="1"/>
  <c r="E177" i="2"/>
  <c r="D177" i="2"/>
  <c r="C177" i="2" s="1"/>
  <c r="E172" i="2"/>
  <c r="D172" i="2"/>
  <c r="C172" i="2"/>
  <c r="E171" i="2"/>
  <c r="D171" i="2"/>
  <c r="C171" i="2"/>
  <c r="E170" i="2"/>
  <c r="D170" i="2"/>
  <c r="E169" i="2"/>
  <c r="C169" i="2" s="1"/>
  <c r="D169" i="2"/>
  <c r="E168" i="2"/>
  <c r="D168" i="2"/>
  <c r="C168" i="2" s="1"/>
  <c r="E167" i="2"/>
  <c r="D167" i="2"/>
  <c r="C167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1" i="2"/>
  <c r="C161" i="2" s="1"/>
  <c r="D161" i="2"/>
  <c r="E160" i="2"/>
  <c r="D160" i="2"/>
  <c r="E159" i="2"/>
  <c r="C159" i="2" s="1"/>
  <c r="D159" i="2"/>
  <c r="E158" i="2"/>
  <c r="D158" i="2"/>
  <c r="C158" i="2" s="1"/>
  <c r="E157" i="2"/>
  <c r="C157" i="2" s="1"/>
  <c r="D157" i="2"/>
  <c r="E156" i="2"/>
  <c r="D156" i="2"/>
  <c r="C156" i="2" s="1"/>
  <c r="E155" i="2"/>
  <c r="D155" i="2"/>
  <c r="C155" i="2" s="1"/>
  <c r="E154" i="2"/>
  <c r="D154" i="2"/>
  <c r="C154" i="2"/>
  <c r="E153" i="2"/>
  <c r="D153" i="2"/>
  <c r="C153" i="2"/>
  <c r="E152" i="2"/>
  <c r="D152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0" i="2"/>
  <c r="D150" i="2"/>
  <c r="E149" i="2"/>
  <c r="C149" i="2" s="1"/>
  <c r="D149" i="2"/>
  <c r="E148" i="2"/>
  <c r="D148" i="2"/>
  <c r="C148" i="2" s="1"/>
  <c r="E147" i="2"/>
  <c r="D147" i="2"/>
  <c r="C147" i="2"/>
  <c r="E146" i="2"/>
  <c r="D146" i="2"/>
  <c r="C146" i="2" s="1"/>
  <c r="E145" i="2"/>
  <c r="D145" i="2"/>
  <c r="C145" i="2" s="1"/>
  <c r="E144" i="2"/>
  <c r="D144" i="2"/>
  <c r="C144" i="2"/>
  <c r="E143" i="2"/>
  <c r="D143" i="2"/>
  <c r="C143" i="2"/>
  <c r="E142" i="2"/>
  <c r="D142" i="2"/>
  <c r="E141" i="2"/>
  <c r="C141" i="2" s="1"/>
  <c r="D141" i="2"/>
  <c r="E140" i="2"/>
  <c r="D140" i="2"/>
  <c r="C140" i="2" s="1"/>
  <c r="E139" i="2"/>
  <c r="D139" i="2"/>
  <c r="C139" i="2"/>
  <c r="E138" i="2"/>
  <c r="D138" i="2"/>
  <c r="C138" i="2" s="1"/>
  <c r="E137" i="2"/>
  <c r="D137" i="2"/>
  <c r="C137" i="2" s="1"/>
  <c r="E136" i="2"/>
  <c r="D136" i="2"/>
  <c r="C136" i="2"/>
  <c r="E135" i="2"/>
  <c r="C135" i="2" s="1"/>
  <c r="D135" i="2"/>
  <c r="E134" i="2"/>
  <c r="D134" i="2"/>
  <c r="E133" i="2"/>
  <c r="C133" i="2" s="1"/>
  <c r="D133" i="2"/>
  <c r="E132" i="2"/>
  <c r="D132" i="2"/>
  <c r="C132" i="2" s="1"/>
  <c r="E131" i="2"/>
  <c r="C131" i="2" s="1"/>
  <c r="D131" i="2"/>
  <c r="E130" i="2"/>
  <c r="D130" i="2"/>
  <c r="C130" i="2" s="1"/>
  <c r="E129" i="2"/>
  <c r="D129" i="2"/>
  <c r="C129" i="2" s="1"/>
  <c r="E128" i="2"/>
  <c r="C128" i="2" s="1"/>
  <c r="D128" i="2"/>
  <c r="E127" i="2"/>
  <c r="D127" i="2"/>
  <c r="C127" i="2" s="1"/>
  <c r="E126" i="2"/>
  <c r="C126" i="2" s="1"/>
  <c r="D126" i="2"/>
  <c r="E125" i="2"/>
  <c r="D125" i="2"/>
  <c r="C125" i="2" s="1"/>
  <c r="E124" i="2"/>
  <c r="D124" i="2"/>
  <c r="C124" i="2"/>
  <c r="E123" i="2"/>
  <c r="D123" i="2"/>
  <c r="C123" i="2" s="1"/>
  <c r="E122" i="2"/>
  <c r="E151" i="2" s="1"/>
  <c r="D122" i="2"/>
  <c r="C122" i="2"/>
  <c r="E121" i="2"/>
  <c r="D121" i="2"/>
  <c r="E116" i="2"/>
  <c r="C116" i="2" s="1"/>
  <c r="D116" i="2"/>
  <c r="E115" i="2"/>
  <c r="D115" i="2"/>
  <c r="C115" i="2" s="1"/>
  <c r="E114" i="2"/>
  <c r="C114" i="2" s="1"/>
  <c r="D114" i="2"/>
  <c r="E113" i="2"/>
  <c r="D113" i="2"/>
  <c r="C113" i="2" s="1"/>
  <c r="E112" i="2"/>
  <c r="D112" i="2"/>
  <c r="C112" i="2"/>
  <c r="E111" i="2"/>
  <c r="D111" i="2"/>
  <c r="C111" i="2" s="1"/>
  <c r="E110" i="2"/>
  <c r="D110" i="2"/>
  <c r="C110" i="2"/>
  <c r="E109" i="2"/>
  <c r="D109" i="2"/>
  <c r="C109" i="2" s="1"/>
  <c r="E108" i="2"/>
  <c r="C108" i="2" s="1"/>
  <c r="D108" i="2"/>
  <c r="E102" i="2"/>
  <c r="D102" i="2"/>
  <c r="C102" i="2" s="1"/>
  <c r="E101" i="2"/>
  <c r="C101" i="2" s="1"/>
  <c r="D101" i="2"/>
  <c r="E100" i="2"/>
  <c r="D100" i="2"/>
  <c r="C100" i="2" s="1"/>
  <c r="E99" i="2"/>
  <c r="D99" i="2"/>
  <c r="C99" i="2"/>
  <c r="E98" i="2"/>
  <c r="D98" i="2"/>
  <c r="I97" i="2"/>
  <c r="H97" i="2"/>
  <c r="G97" i="2"/>
  <c r="F97" i="2"/>
  <c r="CM87" i="2"/>
  <c r="CL87" i="2"/>
  <c r="CB87" i="2" s="1"/>
  <c r="CK87" i="2"/>
  <c r="CC87" i="2"/>
  <c r="CA87" i="2"/>
  <c r="F87" i="2" s="1"/>
  <c r="CM86" i="2"/>
  <c r="CC86" i="2" s="1"/>
  <c r="CL86" i="2"/>
  <c r="CK86" i="2"/>
  <c r="CA86" i="2" s="1"/>
  <c r="F86" i="2" s="1"/>
  <c r="CB86" i="2"/>
  <c r="B79" i="2"/>
  <c r="CB74" i="2"/>
  <c r="D74" i="2"/>
  <c r="C74" i="2"/>
  <c r="B74" i="2" s="1"/>
  <c r="D73" i="2"/>
  <c r="C73" i="2"/>
  <c r="B73" i="2" s="1"/>
  <c r="CB72" i="2"/>
  <c r="D72" i="2"/>
  <c r="C72" i="2"/>
  <c r="B72" i="2" s="1"/>
  <c r="CL67" i="2"/>
  <c r="CB67" i="2"/>
  <c r="M67" i="2"/>
  <c r="C67" i="2"/>
  <c r="CA67" i="2" s="1"/>
  <c r="CL66" i="2"/>
  <c r="CB66" i="2"/>
  <c r="M66" i="2" s="1"/>
  <c r="CA66" i="2"/>
  <c r="C66" i="2"/>
  <c r="CK66" i="2" s="1"/>
  <c r="CL65" i="2"/>
  <c r="CB65" i="2"/>
  <c r="C65" i="2"/>
  <c r="CA65" i="2" s="1"/>
  <c r="M65" i="2" s="1"/>
  <c r="CL64" i="2"/>
  <c r="CB64" i="2"/>
  <c r="M64" i="2" s="1"/>
  <c r="CA64" i="2"/>
  <c r="C64" i="2"/>
  <c r="CK64" i="2" s="1"/>
  <c r="CL63" i="2"/>
  <c r="CB63" i="2"/>
  <c r="M63" i="2"/>
  <c r="C63" i="2"/>
  <c r="CA63" i="2" s="1"/>
  <c r="CL62" i="2"/>
  <c r="CB62" i="2"/>
  <c r="CA62" i="2"/>
  <c r="M62" i="2"/>
  <c r="C62" i="2"/>
  <c r="CK62" i="2" s="1"/>
  <c r="CL61" i="2"/>
  <c r="CB61" i="2"/>
  <c r="C61" i="2"/>
  <c r="CA61" i="2" s="1"/>
  <c r="M61" i="2" s="1"/>
  <c r="CB57" i="2"/>
  <c r="D57" i="2"/>
  <c r="C57" i="2"/>
  <c r="B57" i="2" s="1"/>
  <c r="D56" i="2"/>
  <c r="C56" i="2"/>
  <c r="B56" i="2" s="1"/>
  <c r="CB56" i="2" s="1"/>
  <c r="CB55" i="2"/>
  <c r="D55" i="2"/>
  <c r="C55" i="2"/>
  <c r="B55" i="2" s="1"/>
  <c r="J54" i="2"/>
  <c r="I54" i="2"/>
  <c r="H54" i="2"/>
  <c r="G54" i="2"/>
  <c r="F54" i="2"/>
  <c r="D54" i="2" s="1"/>
  <c r="B54" i="2" s="1"/>
  <c r="E54" i="2"/>
  <c r="C54" i="2"/>
  <c r="D49" i="2"/>
  <c r="B49" i="2" s="1"/>
  <c r="C49" i="2"/>
  <c r="D48" i="2"/>
  <c r="B48" i="2" s="1"/>
  <c r="C48" i="2"/>
  <c r="CA47" i="2"/>
  <c r="D47" i="2"/>
  <c r="C47" i="2"/>
  <c r="B47" i="2"/>
  <c r="D46" i="2"/>
  <c r="C46" i="2"/>
  <c r="B46" i="2"/>
  <c r="E41" i="2"/>
  <c r="C41" i="2" s="1"/>
  <c r="D41" i="2"/>
  <c r="E40" i="2"/>
  <c r="C40" i="2" s="1"/>
  <c r="D40" i="2"/>
  <c r="CA39" i="2"/>
  <c r="E39" i="2"/>
  <c r="D39" i="2"/>
  <c r="C39" i="2"/>
  <c r="E38" i="2"/>
  <c r="D38" i="2"/>
  <c r="C38" i="2"/>
  <c r="E37" i="2"/>
  <c r="C37" i="2" s="1"/>
  <c r="D37" i="2"/>
  <c r="E36" i="2"/>
  <c r="C36" i="2" s="1"/>
  <c r="D36" i="2"/>
  <c r="CA35" i="2"/>
  <c r="E35" i="2"/>
  <c r="D35" i="2"/>
  <c r="C35" i="2"/>
  <c r="E34" i="2"/>
  <c r="D34" i="2"/>
  <c r="C34" i="2"/>
  <c r="E33" i="2"/>
  <c r="C33" i="2" s="1"/>
  <c r="D33" i="2"/>
  <c r="E32" i="2"/>
  <c r="C32" i="2" s="1"/>
  <c r="D32" i="2"/>
  <c r="CA31" i="2"/>
  <c r="E31" i="2"/>
  <c r="D31" i="2"/>
  <c r="C31" i="2"/>
  <c r="E30" i="2"/>
  <c r="D30" i="2"/>
  <c r="C30" i="2"/>
  <c r="E29" i="2"/>
  <c r="D29" i="2"/>
  <c r="C29" i="2" s="1"/>
  <c r="E28" i="2"/>
  <c r="D28" i="2"/>
  <c r="C28" i="2" s="1"/>
  <c r="E27" i="2"/>
  <c r="D27" i="2"/>
  <c r="C27" i="2" s="1"/>
  <c r="E26" i="2"/>
  <c r="D26" i="2"/>
  <c r="C26" i="2" s="1"/>
  <c r="E25" i="2"/>
  <c r="D25" i="2"/>
  <c r="C25" i="2" s="1"/>
  <c r="E24" i="2"/>
  <c r="D24" i="2"/>
  <c r="C24" i="2" s="1"/>
  <c r="E23" i="2"/>
  <c r="D23" i="2"/>
  <c r="C23" i="2" s="1"/>
  <c r="E22" i="2"/>
  <c r="D22" i="2"/>
  <c r="C22" i="2" s="1"/>
  <c r="E21" i="2"/>
  <c r="D21" i="2"/>
  <c r="C21" i="2" s="1"/>
  <c r="E20" i="2"/>
  <c r="D20" i="2"/>
  <c r="C20" i="2" s="1"/>
  <c r="E15" i="2"/>
  <c r="D15" i="2"/>
  <c r="C15" i="2"/>
  <c r="E14" i="2"/>
  <c r="C14" i="2" s="1"/>
  <c r="D14" i="2"/>
  <c r="E13" i="2"/>
  <c r="D13" i="2"/>
  <c r="A5" i="2"/>
  <c r="A4" i="2"/>
  <c r="A3" i="2"/>
  <c r="A2" i="2"/>
  <c r="AF326" i="4" l="1"/>
  <c r="CB329" i="3"/>
  <c r="CL329" i="3"/>
  <c r="CK329" i="3"/>
  <c r="CA329" i="3"/>
  <c r="AF329" i="3" s="1"/>
  <c r="CO203" i="3"/>
  <c r="CE203" i="3"/>
  <c r="AJ203" i="3" s="1"/>
  <c r="CF203" i="3"/>
  <c r="CP203" i="3"/>
  <c r="C97" i="3"/>
  <c r="U210" i="3"/>
  <c r="CB74" i="3"/>
  <c r="CA74" i="3"/>
  <c r="CL74" i="3"/>
  <c r="CK74" i="3"/>
  <c r="K55" i="3"/>
  <c r="S48" i="3"/>
  <c r="S46" i="3"/>
  <c r="T40" i="3"/>
  <c r="T38" i="3"/>
  <c r="C162" i="3"/>
  <c r="CA327" i="3"/>
  <c r="AF327" i="3" s="1"/>
  <c r="CB327" i="3"/>
  <c r="CL327" i="3"/>
  <c r="CK327" i="3"/>
  <c r="K57" i="3"/>
  <c r="T36" i="3"/>
  <c r="K56" i="3"/>
  <c r="T23" i="3"/>
  <c r="AF332" i="3"/>
  <c r="D321" i="3"/>
  <c r="C321" i="3" s="1"/>
  <c r="A346" i="3" s="1"/>
  <c r="C151" i="3"/>
  <c r="CA326" i="3"/>
  <c r="CK326" i="3"/>
  <c r="CB326" i="3"/>
  <c r="CL326" i="3"/>
  <c r="CB72" i="3"/>
  <c r="CA72" i="3"/>
  <c r="CL72" i="3"/>
  <c r="CK72" i="3"/>
  <c r="B346" i="3" s="1"/>
  <c r="U211" i="3"/>
  <c r="S47" i="3"/>
  <c r="T37" i="3"/>
  <c r="T31" i="3"/>
  <c r="CL36" i="2"/>
  <c r="CB36" i="2"/>
  <c r="CK36" i="2"/>
  <c r="CA36" i="2"/>
  <c r="CL49" i="2"/>
  <c r="CB49" i="2"/>
  <c r="CK49" i="2"/>
  <c r="CA49" i="2"/>
  <c r="CL20" i="2"/>
  <c r="CK20" i="2"/>
  <c r="CA20" i="2"/>
  <c r="CB20" i="2"/>
  <c r="CL22" i="2"/>
  <c r="CK22" i="2"/>
  <c r="CB22" i="2"/>
  <c r="CA22" i="2"/>
  <c r="T22" i="2" s="1"/>
  <c r="CL24" i="2"/>
  <c r="CK24" i="2"/>
  <c r="CA24" i="2"/>
  <c r="CB24" i="2"/>
  <c r="CL26" i="2"/>
  <c r="CK26" i="2"/>
  <c r="CA26" i="2"/>
  <c r="CB26" i="2"/>
  <c r="CL28" i="2"/>
  <c r="CK28" i="2"/>
  <c r="CB28" i="2"/>
  <c r="CA28" i="2"/>
  <c r="T28" i="2" s="1"/>
  <c r="CL32" i="2"/>
  <c r="CB32" i="2"/>
  <c r="CK32" i="2"/>
  <c r="CA32" i="2"/>
  <c r="CL41" i="2"/>
  <c r="CB41" i="2"/>
  <c r="CK41" i="2"/>
  <c r="CA41" i="2"/>
  <c r="CL37" i="2"/>
  <c r="CB37" i="2"/>
  <c r="CK37" i="2"/>
  <c r="CA37" i="2"/>
  <c r="CL48" i="2"/>
  <c r="CB48" i="2"/>
  <c r="CK48" i="2"/>
  <c r="CA48" i="2"/>
  <c r="CL21" i="2"/>
  <c r="CB21" i="2"/>
  <c r="CA21" i="2"/>
  <c r="CK21" i="2"/>
  <c r="CL23" i="2"/>
  <c r="CB23" i="2"/>
  <c r="CA23" i="2"/>
  <c r="CK23" i="2"/>
  <c r="CL25" i="2"/>
  <c r="CB25" i="2"/>
  <c r="CA25" i="2"/>
  <c r="CK25" i="2"/>
  <c r="CL27" i="2"/>
  <c r="CB27" i="2"/>
  <c r="CA27" i="2"/>
  <c r="CK27" i="2"/>
  <c r="CL29" i="2"/>
  <c r="CB29" i="2"/>
  <c r="CK29" i="2"/>
  <c r="CA29" i="2"/>
  <c r="CL33" i="2"/>
  <c r="CB33" i="2"/>
  <c r="CK33" i="2"/>
  <c r="CA33" i="2"/>
  <c r="CL40" i="2"/>
  <c r="CB40" i="2"/>
  <c r="CK40" i="2"/>
  <c r="CA40" i="2"/>
  <c r="CL30" i="2"/>
  <c r="CB30" i="2"/>
  <c r="CK30" i="2"/>
  <c r="CL34" i="2"/>
  <c r="CB34" i="2"/>
  <c r="CK34" i="2"/>
  <c r="CL38" i="2"/>
  <c r="CB38" i="2"/>
  <c r="CK38" i="2"/>
  <c r="S47" i="2"/>
  <c r="CA73" i="2"/>
  <c r="CK73" i="2"/>
  <c r="CL73" i="2"/>
  <c r="CN203" i="2"/>
  <c r="CL210" i="2"/>
  <c r="CB210" i="2"/>
  <c r="CL211" i="2"/>
  <c r="CB211" i="2"/>
  <c r="CL212" i="2"/>
  <c r="CB212" i="2"/>
  <c r="B326" i="2"/>
  <c r="CK327" i="2"/>
  <c r="CA327" i="2"/>
  <c r="CL327" i="2"/>
  <c r="CA330" i="2"/>
  <c r="AF330" i="2" s="1"/>
  <c r="CK330" i="2"/>
  <c r="CB330" i="2"/>
  <c r="CB333" i="2"/>
  <c r="CL333" i="2"/>
  <c r="CK333" i="2"/>
  <c r="CA333" i="2"/>
  <c r="C13" i="2"/>
  <c r="CL31" i="2"/>
  <c r="CB31" i="2"/>
  <c r="T31" i="2" s="1"/>
  <c r="CK31" i="2"/>
  <c r="CL35" i="2"/>
  <c r="CB35" i="2"/>
  <c r="CK35" i="2"/>
  <c r="CL39" i="2"/>
  <c r="CB39" i="2"/>
  <c r="T39" i="2" s="1"/>
  <c r="CK39" i="2"/>
  <c r="CL47" i="2"/>
  <c r="CB47" i="2"/>
  <c r="CK47" i="2"/>
  <c r="CK55" i="2"/>
  <c r="CA55" i="2"/>
  <c r="K55" i="2" s="1"/>
  <c r="CL55" i="2"/>
  <c r="CA74" i="2"/>
  <c r="K74" i="2" s="1"/>
  <c r="CK74" i="2"/>
  <c r="CL74" i="2"/>
  <c r="CB203" i="2"/>
  <c r="E205" i="2"/>
  <c r="G231" i="2"/>
  <c r="F321" i="2"/>
  <c r="J321" i="2"/>
  <c r="N321" i="2"/>
  <c r="R321" i="2"/>
  <c r="V321" i="2"/>
  <c r="Z321" i="2"/>
  <c r="AD321" i="2"/>
  <c r="AH321" i="2"/>
  <c r="AL321" i="2"/>
  <c r="CB327" i="2"/>
  <c r="CL329" i="2"/>
  <c r="CB329" i="2"/>
  <c r="AF329" i="2" s="1"/>
  <c r="CK329" i="2"/>
  <c r="T35" i="2"/>
  <c r="CL46" i="2"/>
  <c r="CB46" i="2"/>
  <c r="CK46" i="2"/>
  <c r="CK56" i="2"/>
  <c r="CA56" i="2"/>
  <c r="K56" i="2" s="1"/>
  <c r="CL56" i="2"/>
  <c r="E97" i="2"/>
  <c r="D151" i="2"/>
  <c r="C121" i="2"/>
  <c r="D190" i="2"/>
  <c r="CD203" i="2"/>
  <c r="CA210" i="2"/>
  <c r="CA211" i="2"/>
  <c r="U211" i="2" s="1"/>
  <c r="CA212" i="2"/>
  <c r="G222" i="2"/>
  <c r="E321" i="2"/>
  <c r="B328" i="2"/>
  <c r="CL330" i="2"/>
  <c r="CA30" i="2"/>
  <c r="CA34" i="2"/>
  <c r="T34" i="2" s="1"/>
  <c r="CA38" i="2"/>
  <c r="CA46" i="2"/>
  <c r="S46" i="2" s="1"/>
  <c r="CK57" i="2"/>
  <c r="CA57" i="2"/>
  <c r="K57" i="2" s="1"/>
  <c r="CL57" i="2"/>
  <c r="CA72" i="2"/>
  <c r="K72" i="2" s="1"/>
  <c r="CK72" i="2"/>
  <c r="CL72" i="2"/>
  <c r="CB73" i="2"/>
  <c r="D97" i="2"/>
  <c r="C98" i="2"/>
  <c r="C97" i="2" s="1"/>
  <c r="E162" i="2"/>
  <c r="CN204" i="2"/>
  <c r="CK210" i="2"/>
  <c r="CK211" i="2"/>
  <c r="CK212" i="2"/>
  <c r="CA274" i="2"/>
  <c r="CK274" i="2"/>
  <c r="CB274" i="2"/>
  <c r="CK61" i="2"/>
  <c r="CK63" i="2"/>
  <c r="CK65" i="2"/>
  <c r="CK67" i="2"/>
  <c r="C134" i="2"/>
  <c r="C150" i="2"/>
  <c r="C160" i="2"/>
  <c r="C182" i="2"/>
  <c r="E190" i="2"/>
  <c r="CA273" i="2"/>
  <c r="AX273" i="2" s="1"/>
  <c r="CK273" i="2"/>
  <c r="CL273" i="2"/>
  <c r="B331" i="2"/>
  <c r="B332" i="2"/>
  <c r="C142" i="2"/>
  <c r="C152" i="2"/>
  <c r="D162" i="2"/>
  <c r="C170" i="2"/>
  <c r="CM203" i="2"/>
  <c r="CA203" i="2"/>
  <c r="C203" i="2"/>
  <c r="CC203" i="2"/>
  <c r="CM204" i="2"/>
  <c r="CA204" i="2"/>
  <c r="C204" i="2"/>
  <c r="CC204" i="2"/>
  <c r="D205" i="2"/>
  <c r="C205" i="2" s="1"/>
  <c r="G224" i="2"/>
  <c r="Q189" i="1"/>
  <c r="P189" i="1"/>
  <c r="O189" i="1"/>
  <c r="N189" i="1"/>
  <c r="M189" i="1"/>
  <c r="L189" i="1"/>
  <c r="K189" i="1"/>
  <c r="J189" i="1"/>
  <c r="I189" i="1"/>
  <c r="H189" i="1"/>
  <c r="G189" i="1"/>
  <c r="F189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K72" i="3" l="1"/>
  <c r="AF326" i="3"/>
  <c r="K74" i="3"/>
  <c r="CE203" i="2"/>
  <c r="CO203" i="2"/>
  <c r="CF203" i="2"/>
  <c r="CP203" i="2"/>
  <c r="T40" i="2"/>
  <c r="T33" i="2"/>
  <c r="T29" i="2"/>
  <c r="S48" i="2"/>
  <c r="T37" i="2"/>
  <c r="T41" i="2"/>
  <c r="T32" i="2"/>
  <c r="S49" i="2"/>
  <c r="T36" i="2"/>
  <c r="CB332" i="2"/>
  <c r="CL332" i="2"/>
  <c r="CK332" i="2"/>
  <c r="CA332" i="2"/>
  <c r="AF332" i="2" s="1"/>
  <c r="AX274" i="2"/>
  <c r="T38" i="2"/>
  <c r="U212" i="2"/>
  <c r="AF333" i="2"/>
  <c r="AF327" i="2"/>
  <c r="K73" i="2"/>
  <c r="T27" i="2"/>
  <c r="T25" i="2"/>
  <c r="T23" i="2"/>
  <c r="T21" i="2"/>
  <c r="T26" i="2"/>
  <c r="T24" i="2"/>
  <c r="T20" i="2"/>
  <c r="CE204" i="2"/>
  <c r="AJ204" i="2" s="1"/>
  <c r="CO204" i="2"/>
  <c r="CF204" i="2"/>
  <c r="CP204" i="2"/>
  <c r="CA331" i="2"/>
  <c r="CK331" i="2"/>
  <c r="CB331" i="2"/>
  <c r="CL331" i="2"/>
  <c r="CL328" i="2"/>
  <c r="CB328" i="2"/>
  <c r="CK328" i="2"/>
  <c r="CA328" i="2"/>
  <c r="C151" i="2"/>
  <c r="A346" i="2" s="1"/>
  <c r="D321" i="2"/>
  <c r="C321" i="2" s="1"/>
  <c r="AJ203" i="2"/>
  <c r="C162" i="2"/>
  <c r="T30" i="2"/>
  <c r="U210" i="2"/>
  <c r="CK326" i="2"/>
  <c r="CA326" i="2"/>
  <c r="AF326" i="2" s="1"/>
  <c r="CL326" i="2"/>
  <c r="B346" i="2" s="1"/>
  <c r="CB326" i="2"/>
  <c r="D187" i="1"/>
  <c r="W333" i="1"/>
  <c r="V333" i="1"/>
  <c r="E333" i="1"/>
  <c r="D333" i="1"/>
  <c r="C333" i="1"/>
  <c r="W332" i="1"/>
  <c r="V332" i="1"/>
  <c r="U332" i="1" s="1"/>
  <c r="N332" i="1"/>
  <c r="M332" i="1"/>
  <c r="L332" i="1" s="1"/>
  <c r="E332" i="1"/>
  <c r="D332" i="1"/>
  <c r="C332" i="1"/>
  <c r="B332" i="1" s="1"/>
  <c r="W331" i="1"/>
  <c r="V331" i="1"/>
  <c r="U331" i="1" s="1"/>
  <c r="E331" i="1"/>
  <c r="D331" i="1"/>
  <c r="C331" i="1"/>
  <c r="W330" i="1"/>
  <c r="V330" i="1"/>
  <c r="U330" i="1" s="1"/>
  <c r="B330" i="1" s="1"/>
  <c r="N330" i="1"/>
  <c r="M330" i="1"/>
  <c r="L330" i="1"/>
  <c r="E330" i="1"/>
  <c r="D330" i="1"/>
  <c r="C330" i="1"/>
  <c r="W329" i="1"/>
  <c r="V329" i="1"/>
  <c r="U329" i="1" s="1"/>
  <c r="E329" i="1"/>
  <c r="C329" i="1" s="1"/>
  <c r="B329" i="1" s="1"/>
  <c r="D329" i="1"/>
  <c r="W328" i="1"/>
  <c r="V328" i="1"/>
  <c r="U328" i="1"/>
  <c r="N328" i="1"/>
  <c r="L328" i="1" s="1"/>
  <c r="M328" i="1"/>
  <c r="E328" i="1"/>
  <c r="D328" i="1"/>
  <c r="W327" i="1"/>
  <c r="V327" i="1"/>
  <c r="U327" i="1"/>
  <c r="E327" i="1"/>
  <c r="D327" i="1"/>
  <c r="W326" i="1"/>
  <c r="U326" i="1" s="1"/>
  <c r="V326" i="1"/>
  <c r="N326" i="1"/>
  <c r="M326" i="1"/>
  <c r="E326" i="1"/>
  <c r="C326" i="1" s="1"/>
  <c r="D326" i="1"/>
  <c r="AS321" i="1"/>
  <c r="AQ321" i="1"/>
  <c r="AK321" i="1"/>
  <c r="U321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D320" i="1" s="1"/>
  <c r="C320" i="1" s="1"/>
  <c r="E320" i="1"/>
  <c r="E319" i="1"/>
  <c r="D319" i="1"/>
  <c r="C319" i="1" s="1"/>
  <c r="E318" i="1"/>
  <c r="D318" i="1"/>
  <c r="C318" i="1"/>
  <c r="E317" i="1"/>
  <c r="D317" i="1"/>
  <c r="C317" i="1"/>
  <c r="E316" i="1"/>
  <c r="D316" i="1"/>
  <c r="E315" i="1"/>
  <c r="D315" i="1"/>
  <c r="C315" i="1"/>
  <c r="E314" i="1"/>
  <c r="D314" i="1"/>
  <c r="C314" i="1" s="1"/>
  <c r="AM313" i="1"/>
  <c r="AL313" i="1"/>
  <c r="AK313" i="1"/>
  <c r="AJ313" i="1"/>
  <c r="AI313" i="1"/>
  <c r="AI321" i="1" s="1"/>
  <c r="AH313" i="1"/>
  <c r="AG313" i="1"/>
  <c r="AF313" i="1"/>
  <c r="AE313" i="1"/>
  <c r="AD313" i="1"/>
  <c r="AC313" i="1"/>
  <c r="AC321" i="1" s="1"/>
  <c r="AB313" i="1"/>
  <c r="AA313" i="1"/>
  <c r="AA321" i="1" s="1"/>
  <c r="Z313" i="1"/>
  <c r="Y313" i="1"/>
  <c r="X313" i="1"/>
  <c r="W313" i="1"/>
  <c r="V313" i="1"/>
  <c r="U313" i="1"/>
  <c r="T313" i="1"/>
  <c r="S313" i="1"/>
  <c r="S321" i="1" s="1"/>
  <c r="R313" i="1"/>
  <c r="Q313" i="1"/>
  <c r="P313" i="1"/>
  <c r="O313" i="1"/>
  <c r="N313" i="1"/>
  <c r="M313" i="1"/>
  <c r="M321" i="1" s="1"/>
  <c r="L313" i="1"/>
  <c r="K313" i="1"/>
  <c r="K321" i="1" s="1"/>
  <c r="J313" i="1"/>
  <c r="I313" i="1"/>
  <c r="H313" i="1"/>
  <c r="G313" i="1"/>
  <c r="E313" i="1" s="1"/>
  <c r="C313" i="1" s="1"/>
  <c r="F313" i="1"/>
  <c r="D313" i="1"/>
  <c r="E312" i="1"/>
  <c r="D312" i="1"/>
  <c r="C312" i="1" s="1"/>
  <c r="E311" i="1"/>
  <c r="C311" i="1" s="1"/>
  <c r="D311" i="1"/>
  <c r="E310" i="1"/>
  <c r="D310" i="1"/>
  <c r="C310" i="1" s="1"/>
  <c r="E309" i="1"/>
  <c r="D309" i="1"/>
  <c r="C309" i="1" s="1"/>
  <c r="E308" i="1"/>
  <c r="D308" i="1"/>
  <c r="C308" i="1"/>
  <c r="E307" i="1"/>
  <c r="C307" i="1" s="1"/>
  <c r="D307" i="1"/>
  <c r="E306" i="1"/>
  <c r="D306" i="1"/>
  <c r="E305" i="1"/>
  <c r="C305" i="1" s="1"/>
  <c r="D305" i="1"/>
  <c r="E304" i="1"/>
  <c r="D304" i="1"/>
  <c r="C304" i="1" s="1"/>
  <c r="E303" i="1"/>
  <c r="D303" i="1"/>
  <c r="C303" i="1"/>
  <c r="E302" i="1"/>
  <c r="D302" i="1"/>
  <c r="C302" i="1" s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301" i="1" s="1"/>
  <c r="F301" i="1"/>
  <c r="D301" i="1" s="1"/>
  <c r="C301" i="1" s="1"/>
  <c r="E300" i="1"/>
  <c r="D300" i="1"/>
  <c r="C300" i="1" s="1"/>
  <c r="E299" i="1"/>
  <c r="D299" i="1"/>
  <c r="C299" i="1" s="1"/>
  <c r="E298" i="1"/>
  <c r="D298" i="1"/>
  <c r="C298" i="1"/>
  <c r="E297" i="1"/>
  <c r="C297" i="1" s="1"/>
  <c r="D297" i="1"/>
  <c r="E296" i="1"/>
  <c r="D296" i="1"/>
  <c r="E295" i="1"/>
  <c r="C295" i="1" s="1"/>
  <c r="D295" i="1"/>
  <c r="E294" i="1"/>
  <c r="D294" i="1"/>
  <c r="C294" i="1" s="1"/>
  <c r="E293" i="1"/>
  <c r="D293" i="1"/>
  <c r="C293" i="1"/>
  <c r="E292" i="1"/>
  <c r="D292" i="1"/>
  <c r="C292" i="1" s="1"/>
  <c r="E291" i="1"/>
  <c r="D291" i="1"/>
  <c r="C291" i="1" s="1"/>
  <c r="E290" i="1"/>
  <c r="D290" i="1"/>
  <c r="C290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 s="1"/>
  <c r="E288" i="1"/>
  <c r="D288" i="1"/>
  <c r="C288" i="1"/>
  <c r="E287" i="1"/>
  <c r="D287" i="1"/>
  <c r="C287" i="1"/>
  <c r="E286" i="1"/>
  <c r="D286" i="1"/>
  <c r="E285" i="1"/>
  <c r="D285" i="1"/>
  <c r="C285" i="1"/>
  <c r="E284" i="1"/>
  <c r="D284" i="1"/>
  <c r="C284" i="1" s="1"/>
  <c r="E283" i="1"/>
  <c r="C283" i="1" s="1"/>
  <c r="D283" i="1"/>
  <c r="AM282" i="1"/>
  <c r="AM321" i="1" s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W321" i="1" s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E282" i="1" s="1"/>
  <c r="F282" i="1"/>
  <c r="D282" i="1" s="1"/>
  <c r="C282" i="1" s="1"/>
  <c r="E281" i="1"/>
  <c r="C281" i="1" s="1"/>
  <c r="D281" i="1"/>
  <c r="E280" i="1"/>
  <c r="D280" i="1"/>
  <c r="E279" i="1"/>
  <c r="C279" i="1" s="1"/>
  <c r="D279" i="1"/>
  <c r="E278" i="1"/>
  <c r="D278" i="1"/>
  <c r="C278" i="1" s="1"/>
  <c r="E277" i="1"/>
  <c r="D277" i="1"/>
  <c r="C277" i="1"/>
  <c r="E276" i="1"/>
  <c r="D276" i="1"/>
  <c r="C276" i="1" s="1"/>
  <c r="AW275" i="1"/>
  <c r="AW321" i="1" s="1"/>
  <c r="AV275" i="1"/>
  <c r="AV321" i="1" s="1"/>
  <c r="AU275" i="1"/>
  <c r="AU321" i="1" s="1"/>
  <c r="AT275" i="1"/>
  <c r="AT321" i="1" s="1"/>
  <c r="AS275" i="1"/>
  <c r="AR275" i="1"/>
  <c r="AR321" i="1" s="1"/>
  <c r="AQ275" i="1"/>
  <c r="AP275" i="1"/>
  <c r="AP321" i="1" s="1"/>
  <c r="AO275" i="1"/>
  <c r="AO321" i="1" s="1"/>
  <c r="AN275" i="1"/>
  <c r="AN321" i="1" s="1"/>
  <c r="AM275" i="1"/>
  <c r="AL275" i="1"/>
  <c r="AK275" i="1"/>
  <c r="AJ275" i="1"/>
  <c r="AJ321" i="1" s="1"/>
  <c r="AI275" i="1"/>
  <c r="AH275" i="1"/>
  <c r="AG275" i="1"/>
  <c r="AG321" i="1" s="1"/>
  <c r="AF275" i="1"/>
  <c r="AF321" i="1" s="1"/>
  <c r="AE275" i="1"/>
  <c r="AE321" i="1" s="1"/>
  <c r="AD275" i="1"/>
  <c r="AC275" i="1"/>
  <c r="AB275" i="1"/>
  <c r="AB321" i="1" s="1"/>
  <c r="AA275" i="1"/>
  <c r="Z275" i="1"/>
  <c r="Y275" i="1"/>
  <c r="Y321" i="1" s="1"/>
  <c r="X275" i="1"/>
  <c r="X321" i="1" s="1"/>
  <c r="W275" i="1"/>
  <c r="V275" i="1"/>
  <c r="U275" i="1"/>
  <c r="T275" i="1"/>
  <c r="T321" i="1" s="1"/>
  <c r="S275" i="1"/>
  <c r="R275" i="1"/>
  <c r="Q275" i="1"/>
  <c r="Q321" i="1" s="1"/>
  <c r="P275" i="1"/>
  <c r="P321" i="1" s="1"/>
  <c r="O275" i="1"/>
  <c r="O321" i="1" s="1"/>
  <c r="N275" i="1"/>
  <c r="M275" i="1"/>
  <c r="L275" i="1"/>
  <c r="L321" i="1" s="1"/>
  <c r="K275" i="1"/>
  <c r="J275" i="1"/>
  <c r="I275" i="1"/>
  <c r="I321" i="1" s="1"/>
  <c r="H275" i="1"/>
  <c r="H321" i="1" s="1"/>
  <c r="G275" i="1"/>
  <c r="F275" i="1"/>
  <c r="E275" i="1"/>
  <c r="D275" i="1"/>
  <c r="C275" i="1" s="1"/>
  <c r="E274" i="1"/>
  <c r="D274" i="1"/>
  <c r="C274" i="1" s="1"/>
  <c r="E273" i="1"/>
  <c r="D273" i="1"/>
  <c r="C273" i="1" s="1"/>
  <c r="E268" i="1"/>
  <c r="D268" i="1"/>
  <c r="C268" i="1"/>
  <c r="E267" i="1"/>
  <c r="D267" i="1"/>
  <c r="C267" i="1"/>
  <c r="E266" i="1"/>
  <c r="D266" i="1"/>
  <c r="E265" i="1"/>
  <c r="D265" i="1"/>
  <c r="C265" i="1"/>
  <c r="E264" i="1"/>
  <c r="D264" i="1"/>
  <c r="C264" i="1" s="1"/>
  <c r="E263" i="1"/>
  <c r="C263" i="1" s="1"/>
  <c r="D263" i="1"/>
  <c r="E258" i="1"/>
  <c r="D258" i="1"/>
  <c r="C258" i="1" s="1"/>
  <c r="E257" i="1"/>
  <c r="D257" i="1"/>
  <c r="C257" i="1" s="1"/>
  <c r="E256" i="1"/>
  <c r="D256" i="1"/>
  <c r="C256" i="1"/>
  <c r="E255" i="1"/>
  <c r="C255" i="1" s="1"/>
  <c r="D255" i="1"/>
  <c r="E254" i="1"/>
  <c r="D254" i="1"/>
  <c r="E253" i="1"/>
  <c r="C253" i="1" s="1"/>
  <c r="D253" i="1"/>
  <c r="E252" i="1"/>
  <c r="D252" i="1"/>
  <c r="C252" i="1" s="1"/>
  <c r="E251" i="1"/>
  <c r="D251" i="1"/>
  <c r="C251" i="1"/>
  <c r="E250" i="1"/>
  <c r="D250" i="1"/>
  <c r="C250" i="1" s="1"/>
  <c r="E249" i="1"/>
  <c r="D249" i="1"/>
  <c r="C249" i="1" s="1"/>
  <c r="CN235" i="1"/>
  <c r="CM235" i="1"/>
  <c r="CL235" i="1"/>
  <c r="CK235" i="1"/>
  <c r="CD235" i="1"/>
  <c r="CC235" i="1"/>
  <c r="CB235" i="1"/>
  <c r="CA235" i="1"/>
  <c r="CN234" i="1"/>
  <c r="CM234" i="1"/>
  <c r="CL234" i="1"/>
  <c r="CK234" i="1"/>
  <c r="CD234" i="1"/>
  <c r="CC234" i="1"/>
  <c r="CB234" i="1"/>
  <c r="G234" i="1" s="1"/>
  <c r="CA234" i="1"/>
  <c r="CN233" i="1"/>
  <c r="CM233" i="1"/>
  <c r="CL233" i="1"/>
  <c r="CK233" i="1"/>
  <c r="CD233" i="1"/>
  <c r="CC233" i="1"/>
  <c r="CB233" i="1"/>
  <c r="CA233" i="1"/>
  <c r="G233" i="1" s="1"/>
  <c r="CN232" i="1"/>
  <c r="CM232" i="1"/>
  <c r="CL232" i="1"/>
  <c r="CK232" i="1"/>
  <c r="CD232" i="1"/>
  <c r="CC232" i="1"/>
  <c r="CB232" i="1"/>
  <c r="CA232" i="1"/>
  <c r="G232" i="1"/>
  <c r="CN231" i="1"/>
  <c r="CM231" i="1"/>
  <c r="CL231" i="1"/>
  <c r="CK231" i="1"/>
  <c r="CD231" i="1"/>
  <c r="CC231" i="1"/>
  <c r="CB231" i="1"/>
  <c r="CA231" i="1"/>
  <c r="G231" i="1" s="1"/>
  <c r="CN230" i="1"/>
  <c r="CM230" i="1"/>
  <c r="CL230" i="1"/>
  <c r="CK230" i="1"/>
  <c r="CD230" i="1"/>
  <c r="CC230" i="1"/>
  <c r="CB230" i="1"/>
  <c r="G230" i="1" s="1"/>
  <c r="CA230" i="1"/>
  <c r="F229" i="1"/>
  <c r="E229" i="1"/>
  <c r="D229" i="1"/>
  <c r="C229" i="1"/>
  <c r="CN225" i="1"/>
  <c r="CM225" i="1"/>
  <c r="CL225" i="1"/>
  <c r="CK225" i="1"/>
  <c r="CD225" i="1"/>
  <c r="CC225" i="1"/>
  <c r="CB225" i="1"/>
  <c r="CA225" i="1"/>
  <c r="G225" i="1"/>
  <c r="CN224" i="1"/>
  <c r="CM224" i="1"/>
  <c r="CL224" i="1"/>
  <c r="CK224" i="1"/>
  <c r="CD224" i="1"/>
  <c r="CC224" i="1"/>
  <c r="CB224" i="1"/>
  <c r="CA224" i="1"/>
  <c r="G224" i="1" s="1"/>
  <c r="CN223" i="1"/>
  <c r="CM223" i="1"/>
  <c r="CL223" i="1"/>
  <c r="CK223" i="1"/>
  <c r="CD223" i="1"/>
  <c r="CC223" i="1"/>
  <c r="CB223" i="1"/>
  <c r="CA223" i="1"/>
  <c r="CN222" i="1"/>
  <c r="CM222" i="1"/>
  <c r="CL222" i="1"/>
  <c r="CK222" i="1"/>
  <c r="CD222" i="1"/>
  <c r="G222" i="1" s="1"/>
  <c r="CC222" i="1"/>
  <c r="CB222" i="1"/>
  <c r="CA222" i="1"/>
  <c r="CN221" i="1"/>
  <c r="CM221" i="1"/>
  <c r="CL221" i="1"/>
  <c r="CK221" i="1"/>
  <c r="CD221" i="1"/>
  <c r="CC221" i="1"/>
  <c r="CB221" i="1"/>
  <c r="CA221" i="1"/>
  <c r="G221" i="1" s="1"/>
  <c r="CN220" i="1"/>
  <c r="CM220" i="1"/>
  <c r="CL220" i="1"/>
  <c r="CK220" i="1"/>
  <c r="CD220" i="1"/>
  <c r="CC220" i="1"/>
  <c r="CB220" i="1"/>
  <c r="G220" i="1" s="1"/>
  <c r="CA220" i="1"/>
  <c r="CN219" i="1"/>
  <c r="CM219" i="1"/>
  <c r="CL219" i="1"/>
  <c r="CK219" i="1"/>
  <c r="CD219" i="1"/>
  <c r="CC219" i="1"/>
  <c r="CB219" i="1"/>
  <c r="CA219" i="1"/>
  <c r="CN218" i="1"/>
  <c r="CM218" i="1"/>
  <c r="CL218" i="1"/>
  <c r="CK218" i="1"/>
  <c r="CD218" i="1"/>
  <c r="CC218" i="1"/>
  <c r="G218" i="1" s="1"/>
  <c r="CB218" i="1"/>
  <c r="CA218" i="1"/>
  <c r="CN217" i="1"/>
  <c r="CM217" i="1"/>
  <c r="CL217" i="1"/>
  <c r="CK217" i="1"/>
  <c r="CD217" i="1"/>
  <c r="G217" i="1" s="1"/>
  <c r="CC217" i="1"/>
  <c r="CB217" i="1"/>
  <c r="CA217" i="1"/>
  <c r="F216" i="1"/>
  <c r="E216" i="1"/>
  <c r="D216" i="1"/>
  <c r="C216" i="1"/>
  <c r="E212" i="1"/>
  <c r="D212" i="1"/>
  <c r="C212" i="1" s="1"/>
  <c r="CL211" i="1"/>
  <c r="E211" i="1"/>
  <c r="D211" i="1"/>
  <c r="C211" i="1"/>
  <c r="CK211" i="1" s="1"/>
  <c r="E210" i="1"/>
  <c r="D210" i="1"/>
  <c r="C210" i="1" s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CK204" i="1"/>
  <c r="CA204" i="1"/>
  <c r="E204" i="1"/>
  <c r="D204" i="1"/>
  <c r="CM204" i="1" s="1"/>
  <c r="CK203" i="1"/>
  <c r="CA203" i="1"/>
  <c r="E203" i="1"/>
  <c r="E205" i="1" s="1"/>
  <c r="D203" i="1"/>
  <c r="D205" i="1" s="1"/>
  <c r="C205" i="1" s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E198" i="1" s="1"/>
  <c r="F198" i="1"/>
  <c r="D198" i="1" s="1"/>
  <c r="C198" i="1" s="1"/>
  <c r="E197" i="1"/>
  <c r="D197" i="1"/>
  <c r="C197" i="1"/>
  <c r="E196" i="1"/>
  <c r="D196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89" i="1"/>
  <c r="D189" i="1"/>
  <c r="E188" i="1"/>
  <c r="D188" i="1"/>
  <c r="E187" i="1"/>
  <c r="E182" i="1"/>
  <c r="D182" i="1"/>
  <c r="C182" i="1" s="1"/>
  <c r="E181" i="1"/>
  <c r="D181" i="1"/>
  <c r="C181" i="1"/>
  <c r="E180" i="1"/>
  <c r="C180" i="1" s="1"/>
  <c r="D180" i="1"/>
  <c r="E179" i="1"/>
  <c r="D179" i="1"/>
  <c r="E178" i="1"/>
  <c r="C178" i="1" s="1"/>
  <c r="D178" i="1"/>
  <c r="E177" i="1"/>
  <c r="D177" i="1"/>
  <c r="C177" i="1" s="1"/>
  <c r="E172" i="1"/>
  <c r="D172" i="1"/>
  <c r="C172" i="1"/>
  <c r="E171" i="1"/>
  <c r="D171" i="1"/>
  <c r="C171" i="1" s="1"/>
  <c r="E170" i="1"/>
  <c r="D170" i="1"/>
  <c r="C170" i="1" s="1"/>
  <c r="E169" i="1"/>
  <c r="D169" i="1"/>
  <c r="C169" i="1"/>
  <c r="E168" i="1"/>
  <c r="D168" i="1"/>
  <c r="C168" i="1"/>
  <c r="E167" i="1"/>
  <c r="D167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1" i="1"/>
  <c r="D161" i="1"/>
  <c r="E160" i="1"/>
  <c r="C160" i="1" s="1"/>
  <c r="D160" i="1"/>
  <c r="E159" i="1"/>
  <c r="D159" i="1"/>
  <c r="C159" i="1" s="1"/>
  <c r="E158" i="1"/>
  <c r="D158" i="1"/>
  <c r="C158" i="1"/>
  <c r="E157" i="1"/>
  <c r="D157" i="1"/>
  <c r="C157" i="1" s="1"/>
  <c r="E156" i="1"/>
  <c r="D156" i="1"/>
  <c r="C156" i="1" s="1"/>
  <c r="E155" i="1"/>
  <c r="D155" i="1"/>
  <c r="C155" i="1"/>
  <c r="E154" i="1"/>
  <c r="D154" i="1"/>
  <c r="C154" i="1"/>
  <c r="E153" i="1"/>
  <c r="E162" i="1" s="1"/>
  <c r="D153" i="1"/>
  <c r="E152" i="1"/>
  <c r="D152" i="1"/>
  <c r="C152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0" i="1"/>
  <c r="D150" i="1"/>
  <c r="C150" i="1" s="1"/>
  <c r="E149" i="1"/>
  <c r="D149" i="1"/>
  <c r="C149" i="1"/>
  <c r="E148" i="1"/>
  <c r="C148" i="1" s="1"/>
  <c r="D148" i="1"/>
  <c r="E147" i="1"/>
  <c r="D147" i="1"/>
  <c r="E146" i="1"/>
  <c r="C146" i="1" s="1"/>
  <c r="D146" i="1"/>
  <c r="E145" i="1"/>
  <c r="D145" i="1"/>
  <c r="C145" i="1" s="1"/>
  <c r="E144" i="1"/>
  <c r="D144" i="1"/>
  <c r="C144" i="1"/>
  <c r="E143" i="1"/>
  <c r="D143" i="1"/>
  <c r="C143" i="1" s="1"/>
  <c r="E142" i="1"/>
  <c r="D142" i="1"/>
  <c r="C142" i="1" s="1"/>
  <c r="E141" i="1"/>
  <c r="D141" i="1"/>
  <c r="C141" i="1"/>
  <c r="E140" i="1"/>
  <c r="D140" i="1"/>
  <c r="C140" i="1"/>
  <c r="E139" i="1"/>
  <c r="D139" i="1"/>
  <c r="E138" i="1"/>
  <c r="D138" i="1"/>
  <c r="C138" i="1"/>
  <c r="E137" i="1"/>
  <c r="D137" i="1"/>
  <c r="C137" i="1" s="1"/>
  <c r="E136" i="1"/>
  <c r="C136" i="1" s="1"/>
  <c r="D136" i="1"/>
  <c r="E135" i="1"/>
  <c r="D135" i="1"/>
  <c r="C135" i="1" s="1"/>
  <c r="E134" i="1"/>
  <c r="D134" i="1"/>
  <c r="C134" i="1" s="1"/>
  <c r="E133" i="1"/>
  <c r="D133" i="1"/>
  <c r="C133" i="1"/>
  <c r="E132" i="1"/>
  <c r="C132" i="1" s="1"/>
  <c r="D132" i="1"/>
  <c r="E131" i="1"/>
  <c r="D131" i="1"/>
  <c r="E130" i="1"/>
  <c r="C130" i="1" s="1"/>
  <c r="D130" i="1"/>
  <c r="E129" i="1"/>
  <c r="D129" i="1"/>
  <c r="C129" i="1" s="1"/>
  <c r="E128" i="1"/>
  <c r="D128" i="1"/>
  <c r="C128" i="1"/>
  <c r="E127" i="1"/>
  <c r="D127" i="1"/>
  <c r="C127" i="1" s="1"/>
  <c r="E126" i="1"/>
  <c r="D126" i="1"/>
  <c r="C126" i="1" s="1"/>
  <c r="E125" i="1"/>
  <c r="D125" i="1"/>
  <c r="C125" i="1"/>
  <c r="E124" i="1"/>
  <c r="D124" i="1"/>
  <c r="C124" i="1"/>
  <c r="E123" i="1"/>
  <c r="D123" i="1"/>
  <c r="E122" i="1"/>
  <c r="E151" i="1" s="1"/>
  <c r="D122" i="1"/>
  <c r="C122" i="1"/>
  <c r="E121" i="1"/>
  <c r="D121" i="1"/>
  <c r="C121" i="1" s="1"/>
  <c r="E116" i="1"/>
  <c r="C116" i="1" s="1"/>
  <c r="D116" i="1"/>
  <c r="E115" i="1"/>
  <c r="D115" i="1"/>
  <c r="C115" i="1" s="1"/>
  <c r="E114" i="1"/>
  <c r="D114" i="1"/>
  <c r="C114" i="1" s="1"/>
  <c r="E113" i="1"/>
  <c r="D113" i="1"/>
  <c r="C113" i="1"/>
  <c r="E112" i="1"/>
  <c r="C112" i="1" s="1"/>
  <c r="D112" i="1"/>
  <c r="E111" i="1"/>
  <c r="D111" i="1"/>
  <c r="E110" i="1"/>
  <c r="C110" i="1" s="1"/>
  <c r="D110" i="1"/>
  <c r="E109" i="1"/>
  <c r="D109" i="1"/>
  <c r="C109" i="1" s="1"/>
  <c r="E108" i="1"/>
  <c r="D108" i="1"/>
  <c r="C108" i="1"/>
  <c r="E102" i="1"/>
  <c r="D102" i="1"/>
  <c r="C102" i="1" s="1"/>
  <c r="E101" i="1"/>
  <c r="D101" i="1"/>
  <c r="C101" i="1" s="1"/>
  <c r="E100" i="1"/>
  <c r="D100" i="1"/>
  <c r="C100" i="1"/>
  <c r="E99" i="1"/>
  <c r="D99" i="1"/>
  <c r="C99" i="1"/>
  <c r="E98" i="1"/>
  <c r="E97" i="1" s="1"/>
  <c r="D98" i="1"/>
  <c r="I97" i="1"/>
  <c r="H97" i="1"/>
  <c r="G97" i="1"/>
  <c r="F97" i="1"/>
  <c r="CM87" i="1"/>
  <c r="CL87" i="1"/>
  <c r="CB87" i="1" s="1"/>
  <c r="CK87" i="1"/>
  <c r="CA87" i="1" s="1"/>
  <c r="F87" i="1" s="1"/>
  <c r="CC87" i="1"/>
  <c r="CM86" i="1"/>
  <c r="CL86" i="1"/>
  <c r="CK86" i="1"/>
  <c r="CA86" i="1" s="1"/>
  <c r="CC86" i="1"/>
  <c r="CB86" i="1"/>
  <c r="F86" i="1"/>
  <c r="B79" i="1"/>
  <c r="D74" i="1"/>
  <c r="C74" i="1"/>
  <c r="B74" i="1"/>
  <c r="CK74" i="1" s="1"/>
  <c r="D73" i="1"/>
  <c r="C73" i="1"/>
  <c r="B73" i="1" s="1"/>
  <c r="CL72" i="1"/>
  <c r="D72" i="1"/>
  <c r="C72" i="1"/>
  <c r="B72" i="1"/>
  <c r="CK72" i="1" s="1"/>
  <c r="CL67" i="1"/>
  <c r="CB67" i="1"/>
  <c r="M67" i="1" s="1"/>
  <c r="CA67" i="1"/>
  <c r="C67" i="1"/>
  <c r="CK67" i="1" s="1"/>
  <c r="C66" i="1"/>
  <c r="CA66" i="1" s="1"/>
  <c r="CL65" i="1"/>
  <c r="CB65" i="1"/>
  <c r="CA65" i="1"/>
  <c r="M65" i="1"/>
  <c r="C65" i="1"/>
  <c r="CK65" i="1" s="1"/>
  <c r="CB64" i="1"/>
  <c r="C64" i="1"/>
  <c r="CA64" i="1" s="1"/>
  <c r="M64" i="1" s="1"/>
  <c r="CL63" i="1"/>
  <c r="CB63" i="1"/>
  <c r="M63" i="1" s="1"/>
  <c r="CA63" i="1"/>
  <c r="C63" i="1"/>
  <c r="CK63" i="1" s="1"/>
  <c r="C62" i="1"/>
  <c r="CA62" i="1" s="1"/>
  <c r="CL61" i="1"/>
  <c r="CB61" i="1"/>
  <c r="CA61" i="1"/>
  <c r="M61" i="1"/>
  <c r="C61" i="1"/>
  <c r="CK61" i="1" s="1"/>
  <c r="D57" i="1"/>
  <c r="C57" i="1"/>
  <c r="D56" i="1"/>
  <c r="C56" i="1"/>
  <c r="D55" i="1"/>
  <c r="C55" i="1"/>
  <c r="J54" i="1"/>
  <c r="I54" i="1"/>
  <c r="H54" i="1"/>
  <c r="G54" i="1"/>
  <c r="F54" i="1"/>
  <c r="D54" i="1" s="1"/>
  <c r="B54" i="1" s="1"/>
  <c r="E54" i="1"/>
  <c r="C54" i="1" s="1"/>
  <c r="D49" i="1"/>
  <c r="B49" i="1" s="1"/>
  <c r="C49" i="1"/>
  <c r="D48" i="1"/>
  <c r="B48" i="1" s="1"/>
  <c r="C48" i="1"/>
  <c r="D47" i="1"/>
  <c r="C47" i="1"/>
  <c r="B47" i="1"/>
  <c r="CB47" i="1" s="1"/>
  <c r="CK46" i="1"/>
  <c r="D46" i="1"/>
  <c r="C46" i="1"/>
  <c r="B46" i="1"/>
  <c r="CB46" i="1" s="1"/>
  <c r="E41" i="1"/>
  <c r="C41" i="1" s="1"/>
  <c r="D41" i="1"/>
  <c r="E40" i="1"/>
  <c r="C40" i="1" s="1"/>
  <c r="D40" i="1"/>
  <c r="E39" i="1"/>
  <c r="D39" i="1"/>
  <c r="C39" i="1"/>
  <c r="CB39" i="1" s="1"/>
  <c r="CK38" i="1"/>
  <c r="E38" i="1"/>
  <c r="D38" i="1"/>
  <c r="C38" i="1"/>
  <c r="CB38" i="1" s="1"/>
  <c r="E37" i="1"/>
  <c r="C37" i="1" s="1"/>
  <c r="D37" i="1"/>
  <c r="E36" i="1"/>
  <c r="C36" i="1" s="1"/>
  <c r="D36" i="1"/>
  <c r="E35" i="1"/>
  <c r="D35" i="1"/>
  <c r="C35" i="1"/>
  <c r="CB35" i="1" s="1"/>
  <c r="CK34" i="1"/>
  <c r="E34" i="1"/>
  <c r="D34" i="1"/>
  <c r="C34" i="1"/>
  <c r="CB34" i="1" s="1"/>
  <c r="E33" i="1"/>
  <c r="C33" i="1" s="1"/>
  <c r="D33" i="1"/>
  <c r="E32" i="1"/>
  <c r="C32" i="1" s="1"/>
  <c r="D32" i="1"/>
  <c r="E31" i="1"/>
  <c r="D31" i="1"/>
  <c r="C31" i="1"/>
  <c r="CB31" i="1" s="1"/>
  <c r="CK30" i="1"/>
  <c r="E30" i="1"/>
  <c r="D30" i="1"/>
  <c r="C30" i="1"/>
  <c r="CB30" i="1" s="1"/>
  <c r="E29" i="1"/>
  <c r="C29" i="1" s="1"/>
  <c r="D29" i="1"/>
  <c r="E28" i="1"/>
  <c r="C28" i="1" s="1"/>
  <c r="D28" i="1"/>
  <c r="E27" i="1"/>
  <c r="D27" i="1"/>
  <c r="C27" i="1"/>
  <c r="CB27" i="1" s="1"/>
  <c r="CK26" i="1"/>
  <c r="E26" i="1"/>
  <c r="D26" i="1"/>
  <c r="C26" i="1"/>
  <c r="CB26" i="1" s="1"/>
  <c r="E25" i="1"/>
  <c r="C25" i="1" s="1"/>
  <c r="D25" i="1"/>
  <c r="E24" i="1"/>
  <c r="C24" i="1" s="1"/>
  <c r="D24" i="1"/>
  <c r="E23" i="1"/>
  <c r="D23" i="1"/>
  <c r="C23" i="1"/>
  <c r="CB23" i="1" s="1"/>
  <c r="CK22" i="1"/>
  <c r="E22" i="1"/>
  <c r="D22" i="1"/>
  <c r="C22" i="1"/>
  <c r="CB22" i="1" s="1"/>
  <c r="E21" i="1"/>
  <c r="C21" i="1" s="1"/>
  <c r="D21" i="1"/>
  <c r="E20" i="1"/>
  <c r="C20" i="1" s="1"/>
  <c r="D20" i="1"/>
  <c r="E15" i="1"/>
  <c r="D15" i="1"/>
  <c r="E14" i="1"/>
  <c r="C14" i="1" s="1"/>
  <c r="D14" i="1"/>
  <c r="E13" i="1"/>
  <c r="D13" i="1"/>
  <c r="C13" i="1" s="1"/>
  <c r="A5" i="1"/>
  <c r="A4" i="1"/>
  <c r="A3" i="1"/>
  <c r="A2" i="1"/>
  <c r="E190" i="1" l="1"/>
  <c r="AF331" i="2"/>
  <c r="C189" i="1"/>
  <c r="AF328" i="2"/>
  <c r="C187" i="1"/>
  <c r="CB21" i="1"/>
  <c r="CK21" i="1"/>
  <c r="CA21" i="1"/>
  <c r="CL21" i="1"/>
  <c r="CB28" i="1"/>
  <c r="CA28" i="1"/>
  <c r="T28" i="1" s="1"/>
  <c r="CK28" i="1"/>
  <c r="CL28" i="1"/>
  <c r="CB37" i="1"/>
  <c r="CK37" i="1"/>
  <c r="CA37" i="1"/>
  <c r="CL37" i="1"/>
  <c r="CB48" i="1"/>
  <c r="CA48" i="1"/>
  <c r="S48" i="1" s="1"/>
  <c r="CK48" i="1"/>
  <c r="CL48" i="1"/>
  <c r="CK210" i="1"/>
  <c r="CA210" i="1"/>
  <c r="CL210" i="1"/>
  <c r="CB210" i="1"/>
  <c r="CB20" i="1"/>
  <c r="CA20" i="1"/>
  <c r="CK20" i="1"/>
  <c r="CL20" i="1"/>
  <c r="CB29" i="1"/>
  <c r="CK29" i="1"/>
  <c r="CA29" i="1"/>
  <c r="T29" i="1" s="1"/>
  <c r="CL29" i="1"/>
  <c r="CB36" i="1"/>
  <c r="CA36" i="1"/>
  <c r="CL36" i="1"/>
  <c r="CK36" i="1"/>
  <c r="CB49" i="1"/>
  <c r="CK49" i="1"/>
  <c r="CA49" i="1"/>
  <c r="S49" i="1" s="1"/>
  <c r="CL49" i="1"/>
  <c r="CK212" i="1"/>
  <c r="CL212" i="1"/>
  <c r="CB212" i="1"/>
  <c r="CA212" i="1"/>
  <c r="CK329" i="1"/>
  <c r="CL329" i="1"/>
  <c r="CB329" i="1"/>
  <c r="CA329" i="1"/>
  <c r="CA332" i="1"/>
  <c r="AF332" i="1" s="1"/>
  <c r="CL332" i="1"/>
  <c r="CK332" i="1"/>
  <c r="CB332" i="1"/>
  <c r="CB25" i="1"/>
  <c r="CK25" i="1"/>
  <c r="CA25" i="1"/>
  <c r="CL25" i="1"/>
  <c r="CB32" i="1"/>
  <c r="CA32" i="1"/>
  <c r="T32" i="1" s="1"/>
  <c r="CK32" i="1"/>
  <c r="CL32" i="1"/>
  <c r="CB41" i="1"/>
  <c r="CK41" i="1"/>
  <c r="CA41" i="1"/>
  <c r="CL41" i="1"/>
  <c r="CL273" i="1"/>
  <c r="CB273" i="1"/>
  <c r="CA273" i="1"/>
  <c r="AX273" i="1" s="1"/>
  <c r="CK273" i="1"/>
  <c r="CL330" i="1"/>
  <c r="CB330" i="1"/>
  <c r="CA330" i="1"/>
  <c r="AF330" i="1" s="1"/>
  <c r="CK330" i="1"/>
  <c r="B326" i="1"/>
  <c r="CB24" i="1"/>
  <c r="CA24" i="1"/>
  <c r="T24" i="1" s="1"/>
  <c r="CK24" i="1"/>
  <c r="CL24" i="1"/>
  <c r="CB33" i="1"/>
  <c r="CK33" i="1"/>
  <c r="CA33" i="1"/>
  <c r="T33" i="1" s="1"/>
  <c r="CL33" i="1"/>
  <c r="CB40" i="1"/>
  <c r="CA40" i="1"/>
  <c r="T40" i="1" s="1"/>
  <c r="CL40" i="1"/>
  <c r="CK40" i="1"/>
  <c r="CK73" i="1"/>
  <c r="CL73" i="1"/>
  <c r="CB73" i="1"/>
  <c r="CA73" i="1"/>
  <c r="K73" i="1" s="1"/>
  <c r="CL274" i="1"/>
  <c r="CK274" i="1"/>
  <c r="CA274" i="1"/>
  <c r="CB274" i="1"/>
  <c r="B331" i="1"/>
  <c r="CA23" i="1"/>
  <c r="T23" i="1" s="1"/>
  <c r="CA35" i="1"/>
  <c r="T35" i="1" s="1"/>
  <c r="CA39" i="1"/>
  <c r="T39" i="1" s="1"/>
  <c r="CL62" i="1"/>
  <c r="CL66" i="1"/>
  <c r="D151" i="1"/>
  <c r="CL204" i="1"/>
  <c r="CD204" i="1"/>
  <c r="C15" i="1"/>
  <c r="CA22" i="1"/>
  <c r="T22" i="1" s="1"/>
  <c r="CK23" i="1"/>
  <c r="CA26" i="1"/>
  <c r="T26" i="1" s="1"/>
  <c r="CK27" i="1"/>
  <c r="CA30" i="1"/>
  <c r="T30" i="1" s="1"/>
  <c r="CK31" i="1"/>
  <c r="CA34" i="1"/>
  <c r="T34" i="1" s="1"/>
  <c r="CK35" i="1"/>
  <c r="CA38" i="1"/>
  <c r="T38" i="1" s="1"/>
  <c r="CK39" i="1"/>
  <c r="CA46" i="1"/>
  <c r="S46" i="1" s="1"/>
  <c r="CK47" i="1"/>
  <c r="B55" i="1"/>
  <c r="B57" i="1"/>
  <c r="CK64" i="1"/>
  <c r="CB74" i="1"/>
  <c r="D97" i="1"/>
  <c r="C111" i="1"/>
  <c r="C131" i="1"/>
  <c r="C147" i="1"/>
  <c r="D162" i="1"/>
  <c r="C161" i="1"/>
  <c r="C179" i="1"/>
  <c r="D190" i="1"/>
  <c r="G223" i="1"/>
  <c r="C254" i="1"/>
  <c r="C280" i="1"/>
  <c r="C296" i="1"/>
  <c r="C306" i="1"/>
  <c r="G321" i="1"/>
  <c r="E321" i="1" s="1"/>
  <c r="L326" i="1"/>
  <c r="C328" i="1"/>
  <c r="B328" i="1" s="1"/>
  <c r="CA27" i="1"/>
  <c r="T27" i="1" s="1"/>
  <c r="CA31" i="1"/>
  <c r="T31" i="1" s="1"/>
  <c r="CA47" i="1"/>
  <c r="S47" i="1" s="1"/>
  <c r="CA74" i="1"/>
  <c r="CL203" i="1"/>
  <c r="CD203" i="1"/>
  <c r="CN203" i="1"/>
  <c r="CN204" i="1"/>
  <c r="CL23" i="1"/>
  <c r="CL27" i="1"/>
  <c r="CL31" i="1"/>
  <c r="CL35" i="1"/>
  <c r="CL39" i="1"/>
  <c r="CL47" i="1"/>
  <c r="CB62" i="1"/>
  <c r="M62" i="1" s="1"/>
  <c r="CL64" i="1"/>
  <c r="CB66" i="1"/>
  <c r="M66" i="1" s="1"/>
  <c r="CA72" i="1"/>
  <c r="CL74" i="1"/>
  <c r="C188" i="1"/>
  <c r="C203" i="1"/>
  <c r="CB203" i="1"/>
  <c r="C204" i="1"/>
  <c r="CB204" i="1"/>
  <c r="CA211" i="1"/>
  <c r="G219" i="1"/>
  <c r="F321" i="1"/>
  <c r="J321" i="1"/>
  <c r="N321" i="1"/>
  <c r="R321" i="1"/>
  <c r="V321" i="1"/>
  <c r="Z321" i="1"/>
  <c r="AD321" i="1"/>
  <c r="AH321" i="1"/>
  <c r="AL321" i="1"/>
  <c r="CL22" i="1"/>
  <c r="CL26" i="1"/>
  <c r="CL30" i="1"/>
  <c r="CL34" i="1"/>
  <c r="CL38" i="1"/>
  <c r="CL46" i="1"/>
  <c r="B56" i="1"/>
  <c r="CK62" i="1"/>
  <c r="CK66" i="1"/>
  <c r="CB72" i="1"/>
  <c r="C98" i="1"/>
  <c r="C97" i="1" s="1"/>
  <c r="C123" i="1"/>
  <c r="C151" i="1" s="1"/>
  <c r="C139" i="1"/>
  <c r="C153" i="1"/>
  <c r="C162" i="1" s="1"/>
  <c r="C167" i="1"/>
  <c r="C196" i="1"/>
  <c r="CC203" i="1"/>
  <c r="CM203" i="1"/>
  <c r="CC204" i="1"/>
  <c r="CB211" i="1"/>
  <c r="G235" i="1"/>
  <c r="C266" i="1"/>
  <c r="C286" i="1"/>
  <c r="C316" i="1"/>
  <c r="C327" i="1"/>
  <c r="B327" i="1" s="1"/>
  <c r="U333" i="1"/>
  <c r="B333" i="1" s="1"/>
  <c r="C190" i="1" l="1"/>
  <c r="A346" i="1" s="1"/>
  <c r="CA333" i="1"/>
  <c r="AF333" i="1" s="1"/>
  <c r="CK333" i="1"/>
  <c r="CB333" i="1"/>
  <c r="CL333" i="1"/>
  <c r="U211" i="1"/>
  <c r="CP203" i="1"/>
  <c r="CO203" i="1"/>
  <c r="CF203" i="1"/>
  <c r="CE203" i="1"/>
  <c r="AJ203" i="1" s="1"/>
  <c r="U210" i="1"/>
  <c r="CA56" i="1"/>
  <c r="K56" i="1" s="1"/>
  <c r="CK56" i="1"/>
  <c r="CB56" i="1"/>
  <c r="CL56" i="1"/>
  <c r="AX274" i="1"/>
  <c r="T41" i="1"/>
  <c r="T25" i="1"/>
  <c r="AF329" i="1"/>
  <c r="U212" i="1"/>
  <c r="T37" i="1"/>
  <c r="T21" i="1"/>
  <c r="D321" i="1"/>
  <c r="C321" i="1" s="1"/>
  <c r="CP204" i="1"/>
  <c r="CO204" i="1"/>
  <c r="CF204" i="1"/>
  <c r="CE204" i="1"/>
  <c r="CK328" i="1"/>
  <c r="CB328" i="1"/>
  <c r="CA328" i="1"/>
  <c r="AF328" i="1" s="1"/>
  <c r="CL328" i="1"/>
  <c r="CA57" i="1"/>
  <c r="CL57" i="1"/>
  <c r="CB57" i="1"/>
  <c r="CK57" i="1"/>
  <c r="CB326" i="1"/>
  <c r="CA326" i="1"/>
  <c r="AF326" i="1" s="1"/>
  <c r="CL326" i="1"/>
  <c r="CK326" i="1"/>
  <c r="CB327" i="1"/>
  <c r="CL327" i="1"/>
  <c r="CK327" i="1"/>
  <c r="CA327" i="1"/>
  <c r="K72" i="1"/>
  <c r="K74" i="1"/>
  <c r="CA55" i="1"/>
  <c r="CL55" i="1"/>
  <c r="CB55" i="1"/>
  <c r="CK55" i="1"/>
  <c r="B346" i="1" s="1"/>
  <c r="CL331" i="1"/>
  <c r="CK331" i="1"/>
  <c r="CB331" i="1"/>
  <c r="CA331" i="1"/>
  <c r="AF331" i="1" s="1"/>
  <c r="T36" i="1"/>
  <c r="T20" i="1"/>
  <c r="K55" i="1" l="1"/>
  <c r="K57" i="1"/>
  <c r="AF327" i="1"/>
  <c r="AJ204" i="1"/>
</calcChain>
</file>

<file path=xl/sharedStrings.xml><?xml version="1.0" encoding="utf-8"?>
<sst xmlns="http://schemas.openxmlformats.org/spreadsheetml/2006/main" count="11972" uniqueCount="326">
  <si>
    <t>SERVICIO DE SALUD</t>
  </si>
  <si>
    <t xml:space="preserve">REM-A03.   APLICACIÓN Y RESULTADOS DE ESCALAS DE EVALUACIÓN </t>
  </si>
  <si>
    <t>SECCIÓN A: APLICACIÓN DE INSTRUMENTO Y RESULTADO EN EL NIÑO (A)</t>
  </si>
  <si>
    <t>SECCIÓN A.1: APLICACIÓN Y RESULTADOS DE PAUTA BREVE</t>
  </si>
  <si>
    <t>EVALUACIONES POR EDAD DEL NIÑO</t>
  </si>
  <si>
    <t xml:space="preserve">TOTAL  </t>
  </si>
  <si>
    <t>RANGO ETARIO Y SEXO</t>
  </si>
  <si>
    <t>Menos de 1 mes</t>
  </si>
  <si>
    <t>1 mes</t>
  </si>
  <si>
    <t>2 meses</t>
  </si>
  <si>
    <t>3 meses</t>
  </si>
  <si>
    <t>4 meses</t>
  </si>
  <si>
    <t xml:space="preserve"> 5 meses</t>
  </si>
  <si>
    <t>6 meses</t>
  </si>
  <si>
    <t xml:space="preserve"> 7 - 11 meses</t>
  </si>
  <si>
    <t>12 - 17 meses</t>
  </si>
  <si>
    <t>18 - 24 meses</t>
  </si>
  <si>
    <t>Ambos Sexos</t>
  </si>
  <si>
    <t>Hombres</t>
  </si>
  <si>
    <t>Mujeres</t>
  </si>
  <si>
    <t xml:space="preserve">Aplicación Pauta Breve </t>
  </si>
  <si>
    <t>Resultados</t>
  </si>
  <si>
    <t>Normal</t>
  </si>
  <si>
    <t>Alterado</t>
  </si>
  <si>
    <t>SECCIÓN A.2: RESULTADOS DE LA APLICACIÓN DE ESCALA DE EVALUACIÓN DEL DESARROLLO PSICOMOTOR</t>
  </si>
  <si>
    <t>ACTIVIDAD</t>
  </si>
  <si>
    <t>RESULTADO</t>
  </si>
  <si>
    <t xml:space="preserve">TOTAL    </t>
  </si>
  <si>
    <t>Pueblos Originarios</t>
  </si>
  <si>
    <t>Migrantes</t>
  </si>
  <si>
    <t>Menos de 7 meses</t>
  </si>
  <si>
    <t>7 - 11 meses</t>
  </si>
  <si>
    <t>18 - 23 meses</t>
  </si>
  <si>
    <t>24 - 47 meses</t>
  </si>
  <si>
    <t>48 - 59 meses</t>
  </si>
  <si>
    <t xml:space="preserve">Aplicación test de Desarrollo Psicomotor </t>
  </si>
  <si>
    <t xml:space="preserve">Primera Evaluación </t>
  </si>
  <si>
    <t>Normal con Rezago</t>
  </si>
  <si>
    <t>Riesgo</t>
  </si>
  <si>
    <t>Retraso</t>
  </si>
  <si>
    <t>Reevaluación</t>
  </si>
  <si>
    <t>Normal (desde normal con rezago)</t>
  </si>
  <si>
    <t>Normal (desde riesgo)</t>
  </si>
  <si>
    <t>Normal (desde retraso)</t>
  </si>
  <si>
    <t>Normal Rezago (desde riesgo)</t>
  </si>
  <si>
    <t>Normal con Rezago (desde retraso)</t>
  </si>
  <si>
    <t>Riesgo (desde retraso)</t>
  </si>
  <si>
    <t>Normal con Rezago (desde normal con rezago)</t>
  </si>
  <si>
    <t>Riesgo (desde riesgo)</t>
  </si>
  <si>
    <t>Riesgo (desde normal con rezago)</t>
  </si>
  <si>
    <t>Retraso (desde retraso)</t>
  </si>
  <si>
    <t>Retraso (desde riesgo)</t>
  </si>
  <si>
    <t>Retraso (desde normal con rezago)</t>
  </si>
  <si>
    <t>Derivados a Especialidad</t>
  </si>
  <si>
    <t>Traslado de Establecimiento</t>
  </si>
  <si>
    <t>SECCIÓN A.3: NIÑOS Y NIÑAS CON REZAGO, DÉFICIT O RIESGO BIOPSICOSOCIAL  DERIVADOS A ALGUNA MODALIDAD DE ESTIMULACIÓN EN LA PRIMERA EVALUACIÓN</t>
  </si>
  <si>
    <t>NIÑO / A</t>
  </si>
  <si>
    <t>Normal con Riesgo Biopsicosocial</t>
  </si>
  <si>
    <t>SECCIÓN A.4: RESULTADOS DE LA APLICACIÓN DE PROTOCOLO NEUROSENSORIAL</t>
  </si>
  <si>
    <t>RESULTADOS</t>
  </si>
  <si>
    <t>Aplicación de Protocolo Neurosensorial (1-2 meses)</t>
  </si>
  <si>
    <t>Anormal</t>
  </si>
  <si>
    <t>Muy Anormal</t>
  </si>
  <si>
    <t>SECCIÓN A.5:  LACTANCIA EN  NIÑOS Y NIÑAS CONTROLADOS</t>
  </si>
  <si>
    <t>TIPO DE ALIMENTACIÓN</t>
  </si>
  <si>
    <t>TOTAL</t>
  </si>
  <si>
    <t xml:space="preserve">Según Control Programático </t>
  </si>
  <si>
    <t>Diada hasta 10 días de vida</t>
  </si>
  <si>
    <t>Diada entre 11 y 28 días de vida</t>
  </si>
  <si>
    <t>Del 1° mes</t>
  </si>
  <si>
    <t>Del 3° mes</t>
  </si>
  <si>
    <t>Del 6° mes</t>
  </si>
  <si>
    <t>Del 12° mes</t>
  </si>
  <si>
    <t>Del 24° mes</t>
  </si>
  <si>
    <t>Lactancia Materna exclusiva</t>
  </si>
  <si>
    <t>Lactancia Materna / Formula Láctea</t>
  </si>
  <si>
    <t>Formula Láctea</t>
  </si>
  <si>
    <t xml:space="preserve">Lactancia Materna más alimentación complementaria </t>
  </si>
  <si>
    <t xml:space="preserve">Lactancia Materna/ Fórmula Láctea/alimentación complementaria </t>
  </si>
  <si>
    <t xml:space="preserve">Fórmula Láctea Alimentación complementaria </t>
  </si>
  <si>
    <t xml:space="preserve">Número de niños y niñas controlados </t>
  </si>
  <si>
    <t>SECCIÓN A.6:  RESULTADOS RADIOGRAFÍA DE PELVIS (CADERA)</t>
  </si>
  <si>
    <t>Inmadura</t>
  </si>
  <si>
    <t>SECCION B: EVALUACIÓN, APLICACIÓN Y RESULTADOS DE ESCALAS EN  LA MUJER</t>
  </si>
  <si>
    <t>SECCIÓN B.1: EVALUACIÓN DEL ESTADO NUTRICIONAL A MUJERES CONTROLADAS AL OCTAVO MES POST PARTO</t>
  </si>
  <si>
    <t>ESTADO NUTRICIONAL</t>
  </si>
  <si>
    <t>Obesa</t>
  </si>
  <si>
    <t>Sobrepeso</t>
  </si>
  <si>
    <t>Bajo peso</t>
  </si>
  <si>
    <t>SECCIÓN B.2: APLICACIÓN DE ESCALA SEGÚN EVALUACIÓN DE RIESGO PSICOSOCIAL ABREVIADA A GESTANTES</t>
  </si>
  <si>
    <t>TIPO</t>
  </si>
  <si>
    <t xml:space="preserve">Total de Aplicaciones </t>
  </si>
  <si>
    <t>Derivadas a equipo de cabecera</t>
  </si>
  <si>
    <t>Violencia Intrafamiliar</t>
  </si>
  <si>
    <t xml:space="preserve">Evaluación al ingreso </t>
  </si>
  <si>
    <t xml:space="preserve">Evaluación al tercer trimestre </t>
  </si>
  <si>
    <t>SECCIÓN B.3: APLICACIÓN DE ESCALA DE EDIMBURGO A GESTANTES Y MUJERES POST PARTO</t>
  </si>
  <si>
    <t>CONCEPTO</t>
  </si>
  <si>
    <t>Total de Aplicaciones</t>
  </si>
  <si>
    <t>Resultados  
10 o más ptos. O resultado distinto de 0 en preg 10. (puérperas)</t>
  </si>
  <si>
    <t>Resultados  
13 o más ptos. O resultado distinto de 0 en preg 10. (gestantes)</t>
  </si>
  <si>
    <t xml:space="preserve">Total de casos alterados derivados a salud mental </t>
  </si>
  <si>
    <t>Evaluación a Gestantes</t>
  </si>
  <si>
    <t>Primera evaluación (2º control prenatal)</t>
  </si>
  <si>
    <t>Reevaluación (con puntaje elevado en la primera evaluación)</t>
  </si>
  <si>
    <t>Evaluación a mujeres post parto o síntomas de depresión</t>
  </si>
  <si>
    <t>A los 2 meses</t>
  </si>
  <si>
    <t>A los 6 meses</t>
  </si>
  <si>
    <t>SECCIÓN C: RESULTADOS DE LA EVALUACIÓN DEL ESTADO NUTRICIONAL DEL ADOLESCENTE CON CONTROL SALUD INTEGRAL</t>
  </si>
  <si>
    <t>10 - 14 años</t>
  </si>
  <si>
    <t>15 - 19 años</t>
  </si>
  <si>
    <t>Obesos</t>
  </si>
  <si>
    <t>Obesos severos</t>
  </si>
  <si>
    <t>SECCIÓN D: OTRAS EVALUACIONES, APLICACIONES Y RESULTADOS DE ESCALAS EN TODAS LAS EDADES</t>
  </si>
  <si>
    <t>SECCIÓN D.1: APLICACIÓN DE TAMIZAJE PARA EVALUAR EL NIVEL DE RIESGO DE CONSUMO DE  ALCOHOL, TABACO Y OTRAS DROGAS</t>
  </si>
  <si>
    <t>COMPONENTE</t>
  </si>
  <si>
    <t xml:space="preserve">TOTAL              </t>
  </si>
  <si>
    <t>10-14 años</t>
  </si>
  <si>
    <t>15-19 años</t>
  </si>
  <si>
    <t>20-24 años</t>
  </si>
  <si>
    <t>25-44 años</t>
  </si>
  <si>
    <t>45-64 años</t>
  </si>
  <si>
    <t>65-69 años</t>
  </si>
  <si>
    <t>70-79 años</t>
  </si>
  <si>
    <t>80 y más años</t>
  </si>
  <si>
    <t>Nº de Audit (EMP/EMPAM)</t>
  </si>
  <si>
    <t xml:space="preserve">Nº de Audit aplicado </t>
  </si>
  <si>
    <t>Nº de Assist (EMP/EMPAM)</t>
  </si>
  <si>
    <t xml:space="preserve">N° de Assist aplicado </t>
  </si>
  <si>
    <t xml:space="preserve">N° de Craff en control de Salud Integral del Adolescente </t>
  </si>
  <si>
    <t xml:space="preserve">N° de Craff aplicado </t>
  </si>
  <si>
    <t xml:space="preserve">Resultados de evaluación </t>
  </si>
  <si>
    <t>Bajo riesgo</t>
  </si>
  <si>
    <t xml:space="preserve">Consumo riesgoso/intermedio </t>
  </si>
  <si>
    <t xml:space="preserve">Posible consumo perjudicial o dependencia </t>
  </si>
  <si>
    <t>SECCIÓN D.2: RESULTADOS DE LA APLICACIÓN DE INSTRUMENTO DE VALORACIÓN DE DESEMPEÑO EN COMUNIDAD (IVADEC-CIF)</t>
  </si>
  <si>
    <t>6 -11 meses</t>
  </si>
  <si>
    <t>12 - 23 meses</t>
  </si>
  <si>
    <t>2 - 4 años</t>
  </si>
  <si>
    <t>5 - 9 años</t>
  </si>
  <si>
    <t>20 - 24 años</t>
  </si>
  <si>
    <t>25 - 64 años</t>
  </si>
  <si>
    <t>65 - 69 años</t>
  </si>
  <si>
    <t>70 - 79 años</t>
  </si>
  <si>
    <t>Origen físico</t>
  </si>
  <si>
    <t>Sin Discapacidad</t>
  </si>
  <si>
    <t>Discapacidad Leve</t>
  </si>
  <si>
    <t>Discapacidad Moderada</t>
  </si>
  <si>
    <t>Discapacidad Severa</t>
  </si>
  <si>
    <t>Discapacidad Profunda</t>
  </si>
  <si>
    <t>Origen sensorial visual</t>
  </si>
  <si>
    <t>Origen sensorial auditivo</t>
  </si>
  <si>
    <t xml:space="preserve">Origen mental psíquico </t>
  </si>
  <si>
    <t xml:space="preserve">Origen mental intelectual </t>
  </si>
  <si>
    <t xml:space="preserve">Origen múltiple </t>
  </si>
  <si>
    <t>TOTAL DE EVALUACIONES</t>
  </si>
  <si>
    <t>Evaluación ingreso</t>
  </si>
  <si>
    <t>Evaluación egreso</t>
  </si>
  <si>
    <t>SECCION D.3: APLICACIÓN Y RESULTADO DE PAUTA DE EVALUACIÓN Y SALUD MENTAL</t>
  </si>
  <si>
    <t>0 - 4 años</t>
  </si>
  <si>
    <t>25 - 29 años</t>
  </si>
  <si>
    <t>30 - 34 años</t>
  </si>
  <si>
    <t>35 - 39 años</t>
  </si>
  <si>
    <t>40 - 44 años</t>
  </si>
  <si>
    <t>45 - 49 años</t>
  </si>
  <si>
    <t>50 - 54 años</t>
  </si>
  <si>
    <t>55 - 59 años</t>
  </si>
  <si>
    <t>60 - 64 años</t>
  </si>
  <si>
    <t>70 - 74 años</t>
  </si>
  <si>
    <t>75 - 79 años</t>
  </si>
  <si>
    <t>Evaluación al ingreso</t>
  </si>
  <si>
    <t>Bajo</t>
  </si>
  <si>
    <t>Medio</t>
  </si>
  <si>
    <t>Alto</t>
  </si>
  <si>
    <t>Evaluación al egreso</t>
  </si>
  <si>
    <t>SECCIÓN D.4: RESULTADO DE APLICACIÓN DE CONDICIÓN DE FUNCIONALIDAD AL EGRESO PROGRAMA "MÁS ADULTOS MAYORES AUTOVALENTES"</t>
  </si>
  <si>
    <t>Timed up and Go</t>
  </si>
  <si>
    <t>Mejora</t>
  </si>
  <si>
    <t xml:space="preserve">Mantiene </t>
  </si>
  <si>
    <t>Disminuye</t>
  </si>
  <si>
    <t>Cuestionario</t>
  </si>
  <si>
    <t>SECCIÓN D.5: VARIACIÓN  DE RESULTADO DE APLICACIÓN DEL ÍNDICE DE BARTHEL ENTRE EL INGRESO Y EGRESO HOSPITALARIO</t>
  </si>
  <si>
    <t>ÍNDICE DE BARTHEL</t>
  </si>
  <si>
    <t>80 - 84 años</t>
  </si>
  <si>
    <t>85 - 89 años</t>
  </si>
  <si>
    <t>90 y mas años</t>
  </si>
  <si>
    <t xml:space="preserve">Mejora puntuación índice de Barthel </t>
  </si>
  <si>
    <t xml:space="preserve">Mantiene puntuación índice de Barthel </t>
  </si>
  <si>
    <t xml:space="preserve">Disminuye puntuación índice de Barthel </t>
  </si>
  <si>
    <t>*** El resultado que se consigna es la comparación del índice de Barthel aplicado al Egreso de la Hospitalización</t>
  </si>
  <si>
    <t>SECCIÓN D.6: APLICACIÓN DE ESCALA ZARIT ABREVIADO EN CUIDADORES</t>
  </si>
  <si>
    <t>ESCALA DE SOBRECARGA DEL CUIDADOR "ZARIT ABREVIADO"</t>
  </si>
  <si>
    <t>25 - 44 años</t>
  </si>
  <si>
    <t>45 - 64 años</t>
  </si>
  <si>
    <t>65 o más años</t>
  </si>
  <si>
    <t xml:space="preserve">Cuidador/a paciente con dependencia severa con sobrecarga intensa </t>
  </si>
  <si>
    <t xml:space="preserve">Cuidador/a paciente con dependencia severa sin sobrecarga intensa </t>
  </si>
  <si>
    <t>Total cuidadores evaluados</t>
  </si>
  <si>
    <t>SECCIÓN D.7: APLICACIÓN Y RESULTADOS DE PAUTA DE EVALUACIÓN CON ENFOQUE DE RIESGO ODONTOLÓGICO (CERO)</t>
  </si>
  <si>
    <t xml:space="preserve">PAUTA CERO </t>
  </si>
  <si>
    <t>Niños, Niñas, Adolescentes y Jóvenes SENAME</t>
  </si>
  <si>
    <t>Niños, Niñas, Adolescentes y Jóvenes Mejor Niñez</t>
  </si>
  <si>
    <t>&lt;1 año</t>
  </si>
  <si>
    <t>1 año</t>
  </si>
  <si>
    <t>2 años</t>
  </si>
  <si>
    <t xml:space="preserve">3 años </t>
  </si>
  <si>
    <t>4 años</t>
  </si>
  <si>
    <t>5 años</t>
  </si>
  <si>
    <t>6 años</t>
  </si>
  <si>
    <t>7 años</t>
  </si>
  <si>
    <t>8 años</t>
  </si>
  <si>
    <t>9 años</t>
  </si>
  <si>
    <t>Ambos sexos</t>
  </si>
  <si>
    <t xml:space="preserve">Evaluación de riesgo </t>
  </si>
  <si>
    <t>Alto riesgo</t>
  </si>
  <si>
    <t>SECCION E: APLICACIÓN DE PAUTA DETECCIÓN DE FACTORES DE RIESGO BIOPSICOSOCIAL INFANTIL</t>
  </si>
  <si>
    <t>EVALUACIÓN</t>
  </si>
  <si>
    <t>Derivación</t>
  </si>
  <si>
    <t>Menor 7 meses</t>
  </si>
  <si>
    <t>24- 48 meses</t>
  </si>
  <si>
    <t xml:space="preserve">5 - 9 años </t>
  </si>
  <si>
    <t>Derivadas a equipos de cabecera</t>
  </si>
  <si>
    <t>Derivada a MADI  0 a  4 años</t>
  </si>
  <si>
    <t>Derivado a Salud Mental 5 a 9 años</t>
  </si>
  <si>
    <t>Total de Aplicaciones Escala de Riesgo Biopsicosocial en Control de Salud Infantil</t>
  </si>
  <si>
    <t>Con riesgo</t>
  </si>
  <si>
    <t>Sin riesgo</t>
  </si>
  <si>
    <t xml:space="preserve">SECCIÓN F: TAMIZAJE TRASTORNO ESPECTRO AUTISTA  (MCHAT-RF) </t>
  </si>
  <si>
    <t>16 - 30 meses</t>
  </si>
  <si>
    <t>Niños/as con Control a los 18 meses</t>
  </si>
  <si>
    <t>Niños/as con alteración de área Lenguaje y/o Social en Control de los 18 meses</t>
  </si>
  <si>
    <t>Niños/as con sospecha del Espectro Autista en otros controles o consultas.</t>
  </si>
  <si>
    <t>Resultado M-CHAT R/F 1° parte</t>
  </si>
  <si>
    <t>Riego Bajo</t>
  </si>
  <si>
    <t>Riesgo medio</t>
  </si>
  <si>
    <t>Riego Alto</t>
  </si>
  <si>
    <t>Riesgo Alto con derivación a especialista</t>
  </si>
  <si>
    <t>Resultado M-CHAT R/F 2° Parte</t>
  </si>
  <si>
    <t>No requiere derivación</t>
  </si>
  <si>
    <t>Requiere derivación</t>
  </si>
  <si>
    <t>SECCIÓN F1: TAMIZAJE TRASTORNO ESPECTRO AUTISTA  (31 A 59 MESES)</t>
  </si>
  <si>
    <t>31-59 meses</t>
  </si>
  <si>
    <t xml:space="preserve">Niños/as evaluados en Control de Salud Integral </t>
  </si>
  <si>
    <t>Niños/as con sospecha del Espectro Autista en otros controles o consultas</t>
  </si>
  <si>
    <t>Sospecha de TEA según pauta de señales de alerta</t>
  </si>
  <si>
    <t>Sí</t>
  </si>
  <si>
    <t>No</t>
  </si>
  <si>
    <t xml:space="preserve">Derivación </t>
  </si>
  <si>
    <t>Si</t>
  </si>
  <si>
    <t>SECCIÓN G: APLICACIÓN ESCALA MRS EN MUJERES EN EDAD DE CLIMATERIO</t>
  </si>
  <si>
    <t xml:space="preserve">
TOTAL DE APLICACIONES SEGÚN AREA DE AFECTACIÓN 
</t>
  </si>
  <si>
    <t xml:space="preserve">Momento y condiciones de  aplicación </t>
  </si>
  <si>
    <t xml:space="preserve">Ingreso </t>
  </si>
  <si>
    <t>MRS Control</t>
  </si>
  <si>
    <t>Control sin THM</t>
  </si>
  <si>
    <t>Control con THM</t>
  </si>
  <si>
    <t>Total aplicaciones</t>
  </si>
  <si>
    <t xml:space="preserve">Total MRS alto </t>
  </si>
  <si>
    <t xml:space="preserve">Afectación predominio somático </t>
  </si>
  <si>
    <t xml:space="preserve">Afectación predominio psicológico </t>
  </si>
  <si>
    <t xml:space="preserve">Afectación predominio urogenital </t>
  </si>
  <si>
    <t>SECCIÓN H: APLICACIÓN DE TAMIZAJE PARA EVALUAR RIESGO DE TRASTORNOS O PROBLEMAS DE SALUD MENTAL EN APS</t>
  </si>
  <si>
    <t>Nº de cuestionario PSC-17</t>
  </si>
  <si>
    <t>Nº de cuestionario PSC-y-17</t>
  </si>
  <si>
    <t xml:space="preserve">N° de cuestionario PHQ-9 modificado para adolescentes </t>
  </si>
  <si>
    <t xml:space="preserve">N° de cuestionario PHQ-9 para adultos </t>
  </si>
  <si>
    <t>N° de escala CAPE-P15</t>
  </si>
  <si>
    <t xml:space="preserve">Escala de Columbia </t>
  </si>
  <si>
    <t>N° de escala de depresión geriátrica de Yesavage GDS-15</t>
  </si>
  <si>
    <t>SECCIÓN I: APLICACIÓN Y RESULTADO DE PAUTA EVALUACIÓN PROGRAMA ACOMPAÑAMIENTO PSICOSOCIAL EN APS</t>
  </si>
  <si>
    <t xml:space="preserve">Derivación efectiva </t>
  </si>
  <si>
    <t xml:space="preserve">Bajo </t>
  </si>
  <si>
    <t>SECCIÓN J: ATENCIONES REALIZADAS POR PROFESIONALES EN EL PROCESO DE EVALUACIÓN INTEGRAL DE DAÑO (PRAIS)</t>
  </si>
  <si>
    <t>PROFESIONAL</t>
  </si>
  <si>
    <t xml:space="preserve">TOTAL               </t>
  </si>
  <si>
    <t>ORIGEN DE SOLICITUD</t>
  </si>
  <si>
    <t>Niños, Niñas, Adolescentes y Jóvenes Población SENAME</t>
  </si>
  <si>
    <t>Total</t>
  </si>
  <si>
    <t>En consulta de ingreso a equipo PRAIS</t>
  </si>
  <si>
    <t xml:space="preserve">Demanda de usuario </t>
  </si>
  <si>
    <t xml:space="preserve">Solicitud de Tribunal </t>
  </si>
  <si>
    <r>
      <rPr>
        <b/>
        <sz val="8"/>
        <rFont val="Verdana"/>
        <family val="2"/>
      </rPr>
      <t xml:space="preserve">Primera sesión </t>
    </r>
    <r>
      <rPr>
        <sz val="8"/>
        <rFont val="Verdana"/>
        <family val="2"/>
      </rPr>
      <t xml:space="preserve">
(Usuarios atendidos por profesional)</t>
    </r>
  </si>
  <si>
    <t>Trabajador/a Social</t>
  </si>
  <si>
    <t>Psicólogo/a</t>
  </si>
  <si>
    <t>Total sesión</t>
  </si>
  <si>
    <r>
      <rPr>
        <b/>
        <sz val="8"/>
        <rFont val="Verdana"/>
        <family val="2"/>
      </rPr>
      <t xml:space="preserve">Segunda sesión </t>
    </r>
    <r>
      <rPr>
        <sz val="8"/>
        <rFont val="Verdana"/>
        <family val="2"/>
      </rPr>
      <t xml:space="preserve">
(Profesionales que realizan 2 de 4 evaluaciones, las que pueden ser; Social, Psicológica, Médica y/o Psiquiátrica)</t>
    </r>
  </si>
  <si>
    <t>Médico/a General</t>
  </si>
  <si>
    <t xml:space="preserve">Médico/a Psiquiatra </t>
  </si>
  <si>
    <t xml:space="preserve">Médico/a especialidad-subespecialidad </t>
  </si>
  <si>
    <t>Otro profesional</t>
  </si>
  <si>
    <r>
      <rPr>
        <b/>
        <sz val="8"/>
        <rFont val="Verdana"/>
        <family val="2"/>
      </rPr>
      <t>Tercera sesión</t>
    </r>
    <r>
      <rPr>
        <sz val="8"/>
        <rFont val="Verdana"/>
        <family val="2"/>
      </rPr>
      <t xml:space="preserve">
(Profesionales que realizan las 2 evaluaciones restantes, respecto a las realizadas en la 3° sesión, pudiendo ser; Social, Psicológica, Médica y/o Psiquiátrica)</t>
    </r>
  </si>
  <si>
    <r>
      <rPr>
        <b/>
        <sz val="8"/>
        <rFont val="Verdana"/>
        <family val="2"/>
      </rPr>
      <t xml:space="preserve">Cuarta sesión </t>
    </r>
    <r>
      <rPr>
        <sz val="8"/>
        <rFont val="Verdana"/>
        <family val="2"/>
      </rPr>
      <t xml:space="preserve">
(Profesional participante en redacción de informe por cada caso) </t>
    </r>
  </si>
  <si>
    <t>Enfermera/o</t>
  </si>
  <si>
    <t>Kinesiólogo/a</t>
  </si>
  <si>
    <t>Terapeuta Ocupacional</t>
  </si>
  <si>
    <t xml:space="preserve">Técnico en Enfermería </t>
  </si>
  <si>
    <t>Gestor Comunitario</t>
  </si>
  <si>
    <r>
      <rPr>
        <b/>
        <sz val="8"/>
        <rFont val="Verdana"/>
        <family val="2"/>
      </rPr>
      <t xml:space="preserve">Quinta sesión </t>
    </r>
    <r>
      <rPr>
        <sz val="8"/>
        <rFont val="Verdana"/>
        <family val="2"/>
      </rPr>
      <t xml:space="preserve">
(Profesional participante en entrega de informe por cada caso) </t>
    </r>
  </si>
  <si>
    <r>
      <rPr>
        <b/>
        <sz val="8"/>
        <rFont val="Verdana"/>
        <family val="2"/>
      </rPr>
      <t xml:space="preserve">Sexta sesión </t>
    </r>
    <r>
      <rPr>
        <sz val="8"/>
        <rFont val="Verdana"/>
        <family val="2"/>
      </rPr>
      <t xml:space="preserve">
(Profesional que realiza acompañamiento, representación jurídica y/o testificación en tribunal por cada caso)</t>
    </r>
  </si>
  <si>
    <t>TOTAL DE ATENCIONES</t>
  </si>
  <si>
    <t>SECCION K: ATENCIONES EN MODALIDADES DE APOYO AL DESARROLLO INFANTIL (MADIS) EN APS</t>
  </si>
  <si>
    <t xml:space="preserve"> Total de atenciones niños(as) en modalidades de apoyo</t>
  </si>
  <si>
    <t>Sala Estimulación</t>
  </si>
  <si>
    <t>Atención Domiciliaria</t>
  </si>
  <si>
    <t>Servicio Itinerante</t>
  </si>
  <si>
    <t>0-11 meses</t>
  </si>
  <si>
    <t>12-23 meses</t>
  </si>
  <si>
    <t>24-59 meses</t>
  </si>
  <si>
    <t xml:space="preserve">Ambos Sexos </t>
  </si>
  <si>
    <t>Atenciones individuales de seguimiento a niñas/os categorizados NORMAL CON REZAGO</t>
  </si>
  <si>
    <t>Atenciones grupales de seguimiento a niñas/os categorizados NORMAL CON REZAGO</t>
  </si>
  <si>
    <t>Atenciones individuales de seguimiento a niñas/os categorizados con RIESGO</t>
  </si>
  <si>
    <t>Atenciones grupales de seguimiento a niñas/os categorizados con RIESGO</t>
  </si>
  <si>
    <t>Atenciones individuales de seguimiento a niñas/os categorizados con RETRASO</t>
  </si>
  <si>
    <t>Atenciones grupales de seguimiento a niñas/os categorizados con RETRASO</t>
  </si>
  <si>
    <t>Atenciones individuales de seguimiento a niñas/os categorizados NORMAL CON RIESGO BIOPSICOSOCIAL</t>
  </si>
  <si>
    <t>Atenciones grupales de seguimiento a niñas/os categorizados NORMAL CON RIESGO BIOPSICOSOCIAL</t>
  </si>
  <si>
    <t xml:space="preserve"> Total de niños(as) en modalidades de apoyo</t>
  </si>
  <si>
    <t>Intervenciones de seguimiento personalizadas efectivas NORMAL CON REZAGO</t>
  </si>
  <si>
    <t>Intervenciones de seguimiento grupales efectivas NORMAL CON REZAGO</t>
  </si>
  <si>
    <t>Intervenciones de seguimiento personalizadas efectivas RIESGO</t>
  </si>
  <si>
    <t>Intervenciones de seguimiento grupales efectivas RIESGO</t>
  </si>
  <si>
    <t>Intervenciones de seguimiento  personalizadas efectivas RETRASO</t>
  </si>
  <si>
    <t>Intervenciones de seguimiento grupales efectivas RETRASO</t>
  </si>
  <si>
    <t>Intervenciones de seguimiento  personalizadas efectivas NORMAL CON RIESGO BIOPSICOSOCIAL</t>
  </si>
  <si>
    <t>Intervenciones de seguimiento grupales efectivas NORMAL CON RIESGO BIOPSICOSOCIAL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</si>
</sst>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1"/>
      <name val="Calibri"/>
      <family val="2"/>
      <scheme val="minor"/>
    </font>
    <font>
      <b/>
      <sz val="9"/>
      <name val="Verdana"/>
      <family val="2"/>
    </font>
    <font>
      <sz val="12"/>
      <name val="Verdana"/>
      <family val="2"/>
    </font>
    <font>
      <b/>
      <sz val="11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FF0000"/>
      <name val="Verdana"/>
      <family val="2"/>
    </font>
    <font>
      <sz val="8"/>
      <color rgb="FFFF0000"/>
      <name val="Verdana"/>
      <family val="2"/>
    </font>
    <font>
      <sz val="9"/>
      <name val="Calibri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000000"/>
      <name val="Calibri"/>
      <family val="2"/>
    </font>
    <font>
      <sz val="8"/>
      <color theme="1"/>
      <name val="Verdana"/>
      <family val="2"/>
    </font>
    <font>
      <sz val="8"/>
      <color rgb="FF000000"/>
      <name val="Verdana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9"/>
      <name val="Calibri"/>
      <family val="2"/>
      <scheme val="minor"/>
    </font>
    <font>
      <b/>
      <sz val="9"/>
      <name val="Arial"/>
      <family val="2"/>
    </font>
    <font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theme="0" tint="-0.249977111117893"/>
        <bgColor rgb="FF99999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C6E7"/>
        <bgColor indexed="64"/>
      </patternFill>
    </fill>
  </fills>
  <borders count="696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22"/>
      </right>
      <top/>
      <bottom style="hair">
        <color indexed="64"/>
      </bottom>
      <diagonal/>
    </border>
    <border>
      <left/>
      <right style="thin">
        <color indexed="22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auto="1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indexed="64"/>
      </left>
      <right style="hair">
        <color auto="1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hair">
        <color indexed="64"/>
      </right>
      <top/>
      <bottom style="hair">
        <color rgb="FF000000"/>
      </bottom>
      <diagonal/>
    </border>
    <border>
      <left style="hair">
        <color indexed="64"/>
      </left>
      <right style="hair">
        <color rgb="FF000000"/>
      </right>
      <top/>
      <bottom style="hair">
        <color indexed="64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indexed="64"/>
      </left>
      <right style="hair">
        <color rgb="FF000000"/>
      </right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rgb="FF000000"/>
      </left>
      <right style="hair">
        <color auto="1"/>
      </right>
      <top style="hair">
        <color rgb="FF000000"/>
      </top>
      <bottom style="hair">
        <color rgb="FF000000"/>
      </bottom>
      <diagonal/>
    </border>
    <border>
      <left/>
      <right style="hair">
        <color auto="1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rgb="FF000000"/>
      </right>
      <top style="hair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6">
    <xf numFmtId="0" fontId="0" fillId="0" borderId="0"/>
    <xf numFmtId="0" fontId="9" fillId="5" borderId="16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9" fillId="0" borderId="0"/>
  </cellStyleXfs>
  <cellXfs count="3805">
    <xf numFmtId="0" fontId="0" fillId="0" borderId="0" xfId="0"/>
    <xf numFmtId="1" fontId="2" fillId="2" borderId="0" xfId="0" applyNumberFormat="1" applyFont="1" applyFill="1"/>
    <xf numFmtId="1" fontId="4" fillId="3" borderId="0" xfId="0" applyNumberFormat="1" applyFont="1" applyFill="1" applyAlignment="1">
      <alignment wrapText="1"/>
    </xf>
    <xf numFmtId="1" fontId="5" fillId="3" borderId="0" xfId="0" applyNumberFormat="1" applyFont="1" applyFill="1"/>
    <xf numFmtId="1" fontId="5" fillId="3" borderId="0" xfId="0" applyNumberFormat="1" applyFont="1" applyFill="1" applyProtection="1">
      <protection locked="0"/>
    </xf>
    <xf numFmtId="1" fontId="5" fillId="0" borderId="0" xfId="0" applyNumberFormat="1" applyFont="1" applyProtection="1">
      <protection locked="0"/>
    </xf>
    <xf numFmtId="1" fontId="5" fillId="2" borderId="0" xfId="0" applyNumberFormat="1" applyFont="1" applyFill="1"/>
    <xf numFmtId="1" fontId="6" fillId="2" borderId="0" xfId="0" applyNumberFormat="1" applyFont="1" applyFill="1"/>
    <xf numFmtId="1" fontId="3" fillId="2" borderId="0" xfId="0" applyNumberFormat="1" applyFont="1" applyFill="1" applyAlignment="1">
      <alignment wrapText="1"/>
    </xf>
    <xf numFmtId="1" fontId="7" fillId="2" borderId="1" xfId="0" applyNumberFormat="1" applyFont="1" applyFill="1" applyBorder="1" applyAlignment="1">
      <alignment wrapText="1"/>
    </xf>
    <xf numFmtId="1" fontId="7" fillId="2" borderId="0" xfId="0" applyNumberFormat="1" applyFont="1" applyFill="1" applyAlignment="1">
      <alignment wrapText="1"/>
    </xf>
    <xf numFmtId="1" fontId="6" fillId="0" borderId="2" xfId="0" applyNumberFormat="1" applyFont="1" applyBorder="1"/>
    <xf numFmtId="1" fontId="8" fillId="2" borderId="2" xfId="0" applyNumberFormat="1" applyFont="1" applyFill="1" applyBorder="1"/>
    <xf numFmtId="1" fontId="8" fillId="2" borderId="0" xfId="0" applyNumberFormat="1" applyFont="1" applyFill="1"/>
    <xf numFmtId="1" fontId="5" fillId="0" borderId="0" xfId="0" applyNumberFormat="1" applyFont="1"/>
    <xf numFmtId="1" fontId="5" fillId="0" borderId="3" xfId="0" applyNumberFormat="1" applyFont="1" applyBorder="1"/>
    <xf numFmtId="1" fontId="5" fillId="0" borderId="4" xfId="0" applyNumberFormat="1" applyFont="1" applyBorder="1"/>
    <xf numFmtId="1" fontId="5" fillId="0" borderId="1" xfId="0" applyNumberFormat="1" applyFont="1" applyBorder="1"/>
    <xf numFmtId="1" fontId="4" fillId="0" borderId="8" xfId="0" applyNumberFormat="1" applyFont="1" applyBorder="1" applyAlignment="1">
      <alignment horizontal="center" vertical="center" wrapText="1"/>
    </xf>
    <xf numFmtId="1" fontId="4" fillId="0" borderId="10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right"/>
    </xf>
    <xf numFmtId="1" fontId="4" fillId="4" borderId="8" xfId="0" applyNumberFormat="1" applyFont="1" applyFill="1" applyBorder="1" applyProtection="1">
      <protection locked="0"/>
    </xf>
    <xf numFmtId="1" fontId="4" fillId="0" borderId="11" xfId="0" applyNumberFormat="1" applyFont="1" applyBorder="1" applyAlignment="1">
      <alignment horizontal="right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13" xfId="0" applyNumberFormat="1" applyFont="1" applyBorder="1" applyAlignment="1">
      <alignment horizontal="right" wrapText="1"/>
    </xf>
    <xf numFmtId="1" fontId="4" fillId="0" borderId="14" xfId="0" applyNumberFormat="1" applyFont="1" applyBorder="1" applyAlignment="1">
      <alignment horizontal="right"/>
    </xf>
    <xf numFmtId="1" fontId="4" fillId="0" borderId="15" xfId="0" applyNumberFormat="1" applyFont="1" applyBorder="1" applyAlignment="1">
      <alignment horizontal="right"/>
    </xf>
    <xf numFmtId="1" fontId="4" fillId="4" borderId="13" xfId="0" applyNumberFormat="1" applyFont="1" applyFill="1" applyBorder="1" applyProtection="1">
      <protection locked="0"/>
    </xf>
    <xf numFmtId="1" fontId="4" fillId="4" borderId="15" xfId="0" applyNumberFormat="1" applyFont="1" applyFill="1" applyBorder="1" applyProtection="1">
      <protection locked="0"/>
    </xf>
    <xf numFmtId="1" fontId="8" fillId="2" borderId="0" xfId="0" applyNumberFormat="1" applyFont="1" applyFill="1" applyAlignment="1">
      <alignment wrapText="1"/>
    </xf>
    <xf numFmtId="1" fontId="3" fillId="3" borderId="0" xfId="0" applyNumberFormat="1" applyFont="1" applyFill="1" applyAlignment="1">
      <alignment wrapText="1"/>
    </xf>
    <xf numFmtId="1" fontId="4" fillId="0" borderId="22" xfId="0" applyNumberFormat="1" applyFont="1" applyBorder="1" applyAlignment="1">
      <alignment horizontal="center" vertical="center" wrapText="1"/>
    </xf>
    <xf numFmtId="1" fontId="4" fillId="4" borderId="22" xfId="0" applyNumberFormat="1" applyFont="1" applyFill="1" applyBorder="1" applyProtection="1">
      <protection locked="0"/>
    </xf>
    <xf numFmtId="1" fontId="10" fillId="3" borderId="0" xfId="0" applyNumberFormat="1" applyFont="1" applyFill="1" applyAlignment="1">
      <alignment vertical="center"/>
    </xf>
    <xf numFmtId="0" fontId="11" fillId="0" borderId="0" xfId="0" applyFont="1"/>
    <xf numFmtId="1" fontId="12" fillId="0" borderId="0" xfId="0" applyNumberFormat="1" applyFont="1"/>
    <xf numFmtId="1" fontId="12" fillId="6" borderId="0" xfId="0" applyNumberFormat="1" applyFont="1" applyFill="1"/>
    <xf numFmtId="0" fontId="11" fillId="0" borderId="0" xfId="0" applyFont="1" applyAlignment="1">
      <alignment vertical="center"/>
    </xf>
    <xf numFmtId="0" fontId="11" fillId="7" borderId="0" xfId="0" applyFont="1" applyFill="1"/>
    <xf numFmtId="1" fontId="4" fillId="0" borderId="24" xfId="0" applyNumberFormat="1" applyFont="1" applyBorder="1" applyAlignment="1">
      <alignment horizontal="left" vertical="center" wrapText="1"/>
    </xf>
    <xf numFmtId="1" fontId="4" fillId="0" borderId="25" xfId="0" applyNumberFormat="1" applyFont="1" applyBorder="1" applyAlignment="1">
      <alignment horizontal="right" wrapText="1"/>
    </xf>
    <xf numFmtId="1" fontId="4" fillId="0" borderId="11" xfId="0" applyNumberFormat="1" applyFont="1" applyBorder="1" applyAlignment="1">
      <alignment horizontal="right" wrapText="1"/>
    </xf>
    <xf numFmtId="1" fontId="4" fillId="4" borderId="26" xfId="0" applyNumberFormat="1" applyFont="1" applyFill="1" applyBorder="1" applyProtection="1">
      <protection locked="0"/>
    </xf>
    <xf numFmtId="1" fontId="4" fillId="4" borderId="27" xfId="0" applyNumberFormat="1" applyFont="1" applyFill="1" applyBorder="1" applyProtection="1">
      <protection locked="0"/>
    </xf>
    <xf numFmtId="1" fontId="4" fillId="4" borderId="28" xfId="0" applyNumberFormat="1" applyFont="1" applyFill="1" applyBorder="1" applyProtection="1">
      <protection locked="0"/>
    </xf>
    <xf numFmtId="1" fontId="4" fillId="4" borderId="29" xfId="0" applyNumberFormat="1" applyFont="1" applyFill="1" applyBorder="1" applyProtection="1">
      <protection locked="0"/>
    </xf>
    <xf numFmtId="1" fontId="4" fillId="4" borderId="30" xfId="0" applyNumberFormat="1" applyFont="1" applyFill="1" applyBorder="1" applyProtection="1">
      <protection locked="0"/>
    </xf>
    <xf numFmtId="1" fontId="4" fillId="4" borderId="31" xfId="0" applyNumberFormat="1" applyFont="1" applyFill="1" applyBorder="1" applyProtection="1">
      <protection locked="0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26" xfId="0" applyNumberFormat="1" applyFont="1" applyBorder="1" applyAlignment="1">
      <alignment horizontal="right" wrapText="1"/>
    </xf>
    <xf numFmtId="1" fontId="4" fillId="0" borderId="33" xfId="0" applyNumberFormat="1" applyFont="1" applyBorder="1" applyAlignment="1">
      <alignment horizontal="right" wrapText="1"/>
    </xf>
    <xf numFmtId="1" fontId="4" fillId="4" borderId="34" xfId="0" applyNumberFormat="1" applyFont="1" applyFill="1" applyBorder="1" applyProtection="1">
      <protection locked="0"/>
    </xf>
    <xf numFmtId="1" fontId="4" fillId="4" borderId="35" xfId="0" applyNumberFormat="1" applyFont="1" applyFill="1" applyBorder="1" applyProtection="1">
      <protection locked="0"/>
    </xf>
    <xf numFmtId="1" fontId="4" fillId="4" borderId="36" xfId="0" applyNumberFormat="1" applyFont="1" applyFill="1" applyBorder="1" applyProtection="1">
      <protection locked="0"/>
    </xf>
    <xf numFmtId="1" fontId="4" fillId="4" borderId="37" xfId="0" applyNumberFormat="1" applyFont="1" applyFill="1" applyBorder="1" applyProtection="1">
      <protection locked="0"/>
    </xf>
    <xf numFmtId="1" fontId="4" fillId="4" borderId="38" xfId="0" applyNumberFormat="1" applyFont="1" applyFill="1" applyBorder="1" applyProtection="1">
      <protection locked="0"/>
    </xf>
    <xf numFmtId="1" fontId="4" fillId="4" borderId="39" xfId="0" applyNumberFormat="1" applyFont="1" applyFill="1" applyBorder="1" applyProtection="1">
      <protection locked="0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4" xfId="0" applyNumberFormat="1" applyFont="1" applyBorder="1" applyAlignment="1">
      <alignment horizontal="right" wrapText="1"/>
    </xf>
    <xf numFmtId="1" fontId="4" fillId="0" borderId="41" xfId="0" applyNumberFormat="1" applyFont="1" applyBorder="1" applyAlignment="1">
      <alignment horizontal="right" wrapText="1"/>
    </xf>
    <xf numFmtId="1" fontId="4" fillId="0" borderId="39" xfId="0" applyNumberFormat="1" applyFont="1" applyBorder="1" applyAlignment="1">
      <alignment horizontal="right"/>
    </xf>
    <xf numFmtId="1" fontId="4" fillId="0" borderId="42" xfId="0" applyNumberFormat="1" applyFont="1" applyBorder="1" applyAlignment="1">
      <alignment horizontal="right" wrapText="1"/>
    </xf>
    <xf numFmtId="1" fontId="4" fillId="4" borderId="43" xfId="0" applyNumberFormat="1" applyFont="1" applyFill="1" applyBorder="1" applyProtection="1">
      <protection locked="0"/>
    </xf>
    <xf numFmtId="1" fontId="4" fillId="4" borderId="44" xfId="0" applyNumberFormat="1" applyFont="1" applyFill="1" applyBorder="1" applyProtection="1">
      <protection locked="0"/>
    </xf>
    <xf numFmtId="1" fontId="4" fillId="4" borderId="45" xfId="0" applyNumberFormat="1" applyFont="1" applyFill="1" applyBorder="1" applyProtection="1">
      <protection locked="0"/>
    </xf>
    <xf numFmtId="1" fontId="4" fillId="4" borderId="46" xfId="0" applyNumberFormat="1" applyFont="1" applyFill="1" applyBorder="1" applyProtection="1">
      <protection locked="0"/>
    </xf>
    <xf numFmtId="1" fontId="4" fillId="0" borderId="47" xfId="0" applyNumberFormat="1" applyFont="1" applyBorder="1" applyAlignment="1">
      <alignment horizontal="right"/>
    </xf>
    <xf numFmtId="1" fontId="4" fillId="4" borderId="25" xfId="0" applyNumberFormat="1" applyFont="1" applyFill="1" applyBorder="1" applyProtection="1">
      <protection locked="0"/>
    </xf>
    <xf numFmtId="1" fontId="4" fillId="4" borderId="48" xfId="0" applyNumberFormat="1" applyFont="1" applyFill="1" applyBorder="1" applyProtection="1">
      <protection locked="0"/>
    </xf>
    <xf numFmtId="1" fontId="4" fillId="4" borderId="49" xfId="0" applyNumberFormat="1" applyFont="1" applyFill="1" applyBorder="1" applyProtection="1">
      <protection locked="0"/>
    </xf>
    <xf numFmtId="1" fontId="4" fillId="4" borderId="50" xfId="0" applyNumberFormat="1" applyFont="1" applyFill="1" applyBorder="1" applyProtection="1">
      <protection locked="0"/>
    </xf>
    <xf numFmtId="1" fontId="4" fillId="4" borderId="51" xfId="0" applyNumberFormat="1" applyFont="1" applyFill="1" applyBorder="1" applyProtection="1">
      <protection locked="0"/>
    </xf>
    <xf numFmtId="1" fontId="4" fillId="4" borderId="47" xfId="0" applyNumberFormat="1" applyFont="1" applyFill="1" applyBorder="1" applyProtection="1">
      <protection locked="0"/>
    </xf>
    <xf numFmtId="1" fontId="4" fillId="0" borderId="28" xfId="0" applyNumberFormat="1" applyFont="1" applyBorder="1" applyAlignment="1">
      <alignment horizontal="left" vertical="center" wrapText="1"/>
    </xf>
    <xf numFmtId="1" fontId="4" fillId="3" borderId="28" xfId="0" applyNumberFormat="1" applyFont="1" applyFill="1" applyBorder="1" applyAlignment="1">
      <alignment horizontal="left" vertical="center" wrapText="1"/>
    </xf>
    <xf numFmtId="1" fontId="4" fillId="3" borderId="26" xfId="0" applyNumberFormat="1" applyFont="1" applyFill="1" applyBorder="1" applyAlignment="1">
      <alignment horizontal="right" wrapText="1"/>
    </xf>
    <xf numFmtId="1" fontId="4" fillId="3" borderId="33" xfId="0" applyNumberFormat="1" applyFont="1" applyFill="1" applyBorder="1" applyAlignment="1">
      <alignment horizontal="right" wrapText="1"/>
    </xf>
    <xf numFmtId="0" fontId="4" fillId="0" borderId="0" xfId="0" applyFont="1"/>
    <xf numFmtId="1" fontId="4" fillId="4" borderId="52" xfId="0" applyNumberFormat="1" applyFont="1" applyFill="1" applyBorder="1" applyProtection="1">
      <protection locked="0"/>
    </xf>
    <xf numFmtId="1" fontId="4" fillId="4" borderId="53" xfId="0" applyNumberFormat="1" applyFont="1" applyFill="1" applyBorder="1" applyProtection="1">
      <protection locked="0"/>
    </xf>
    <xf numFmtId="1" fontId="4" fillId="4" borderId="54" xfId="0" applyNumberFormat="1" applyFont="1" applyFill="1" applyBorder="1" applyProtection="1">
      <protection locked="0"/>
    </xf>
    <xf numFmtId="1" fontId="4" fillId="4" borderId="55" xfId="0" applyNumberFormat="1" applyFont="1" applyFill="1" applyBorder="1" applyProtection="1">
      <protection locked="0"/>
    </xf>
    <xf numFmtId="1" fontId="4" fillId="4" borderId="56" xfId="0" applyNumberFormat="1" applyFont="1" applyFill="1" applyBorder="1" applyProtection="1">
      <protection locked="0"/>
    </xf>
    <xf numFmtId="1" fontId="4" fillId="4" borderId="57" xfId="0" applyNumberFormat="1" applyFont="1" applyFill="1" applyBorder="1" applyProtection="1">
      <protection locked="0"/>
    </xf>
    <xf numFmtId="0" fontId="4" fillId="0" borderId="32" xfId="0" applyFont="1" applyBorder="1"/>
    <xf numFmtId="1" fontId="4" fillId="0" borderId="58" xfId="0" applyNumberFormat="1" applyFont="1" applyBorder="1" applyAlignment="1">
      <alignment horizontal="right" wrapText="1"/>
    </xf>
    <xf numFmtId="1" fontId="4" fillId="0" borderId="59" xfId="0" applyNumberFormat="1" applyFont="1" applyBorder="1" applyAlignment="1">
      <alignment horizontal="right" wrapText="1"/>
    </xf>
    <xf numFmtId="1" fontId="4" fillId="0" borderId="20" xfId="0" applyNumberFormat="1" applyFont="1" applyBorder="1" applyAlignment="1">
      <alignment horizontal="right"/>
    </xf>
    <xf numFmtId="0" fontId="4" fillId="0" borderId="12" xfId="0" applyFont="1" applyBorder="1"/>
    <xf numFmtId="1" fontId="4" fillId="0" borderId="52" xfId="0" applyNumberFormat="1" applyFont="1" applyBorder="1" applyAlignment="1">
      <alignment horizontal="right" wrapText="1"/>
    </xf>
    <xf numFmtId="1" fontId="4" fillId="0" borderId="61" xfId="0" applyNumberFormat="1" applyFont="1" applyBorder="1" applyAlignment="1">
      <alignment horizontal="right" wrapText="1"/>
    </xf>
    <xf numFmtId="1" fontId="4" fillId="0" borderId="57" xfId="0" applyNumberFormat="1" applyFont="1" applyBorder="1" applyAlignment="1">
      <alignment horizontal="right"/>
    </xf>
    <xf numFmtId="1" fontId="4" fillId="0" borderId="64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49" xfId="0" applyNumberFormat="1" applyFont="1" applyBorder="1" applyAlignment="1">
      <alignment vertical="center" wrapText="1"/>
    </xf>
    <xf numFmtId="1" fontId="4" fillId="0" borderId="67" xfId="0" applyNumberFormat="1" applyFont="1" applyBorder="1" applyAlignment="1">
      <alignment vertical="center" wrapText="1"/>
    </xf>
    <xf numFmtId="1" fontId="4" fillId="0" borderId="47" xfId="0" applyNumberFormat="1" applyFont="1" applyBorder="1"/>
    <xf numFmtId="1" fontId="4" fillId="4" borderId="68" xfId="0" applyNumberFormat="1" applyFont="1" applyFill="1" applyBorder="1" applyProtection="1">
      <protection locked="0"/>
    </xf>
    <xf numFmtId="1" fontId="4" fillId="0" borderId="36" xfId="0" applyNumberFormat="1" applyFont="1" applyBorder="1" applyAlignment="1">
      <alignment vertical="center" wrapText="1"/>
    </xf>
    <xf numFmtId="1" fontId="4" fillId="0" borderId="26" xfId="0" applyNumberFormat="1" applyFont="1" applyBorder="1" applyAlignment="1">
      <alignment vertical="center" wrapText="1"/>
    </xf>
    <xf numFmtId="1" fontId="4" fillId="0" borderId="69" xfId="0" applyNumberFormat="1" applyFont="1" applyBorder="1" applyAlignment="1">
      <alignment vertical="center" wrapText="1"/>
    </xf>
    <xf numFmtId="1" fontId="4" fillId="0" borderId="31" xfId="0" applyNumberFormat="1" applyFont="1" applyBorder="1"/>
    <xf numFmtId="1" fontId="4" fillId="4" borderId="70" xfId="0" applyNumberFormat="1" applyFont="1" applyFill="1" applyBorder="1" applyProtection="1">
      <protection locked="0"/>
    </xf>
    <xf numFmtId="1" fontId="4" fillId="0" borderId="34" xfId="0" applyNumberFormat="1" applyFont="1" applyBorder="1" applyAlignment="1">
      <alignment vertical="center" wrapText="1"/>
    </xf>
    <xf numFmtId="1" fontId="4" fillId="0" borderId="71" xfId="0" applyNumberFormat="1" applyFont="1" applyBorder="1" applyAlignment="1">
      <alignment vertical="center" wrapText="1"/>
    </xf>
    <xf numFmtId="1" fontId="4" fillId="0" borderId="39" xfId="0" applyNumberFormat="1" applyFont="1" applyBorder="1"/>
    <xf numFmtId="1" fontId="4" fillId="0" borderId="9" xfId="0" applyNumberFormat="1" applyFont="1" applyBorder="1" applyAlignment="1">
      <alignment vertical="center" wrapText="1"/>
    </xf>
    <xf numFmtId="1" fontId="4" fillId="0" borderId="72" xfId="0" applyNumberFormat="1" applyFont="1" applyBorder="1" applyAlignment="1">
      <alignment vertical="center" wrapText="1"/>
    </xf>
    <xf numFmtId="1" fontId="4" fillId="0" borderId="14" xfId="0" applyNumberFormat="1" applyFont="1" applyBorder="1" applyAlignment="1">
      <alignment vertical="center" wrapText="1"/>
    </xf>
    <xf numFmtId="1" fontId="4" fillId="4" borderId="72" xfId="0" applyNumberFormat="1" applyFont="1" applyFill="1" applyBorder="1" applyProtection="1">
      <protection locked="0"/>
    </xf>
    <xf numFmtId="1" fontId="4" fillId="4" borderId="66" xfId="0" applyNumberFormat="1" applyFont="1" applyFill="1" applyBorder="1" applyProtection="1">
      <protection locked="0"/>
    </xf>
    <xf numFmtId="1" fontId="4" fillId="4" borderId="9" xfId="0" applyNumberFormat="1" applyFont="1" applyFill="1" applyBorder="1" applyProtection="1">
      <protection locked="0"/>
    </xf>
    <xf numFmtId="1" fontId="4" fillId="4" borderId="73" xfId="0" applyNumberFormat="1" applyFont="1" applyFill="1" applyBorder="1" applyProtection="1">
      <protection locked="0"/>
    </xf>
    <xf numFmtId="1" fontId="4" fillId="4" borderId="65" xfId="0" applyNumberFormat="1" applyFont="1" applyFill="1" applyBorder="1" applyProtection="1">
      <protection locked="0"/>
    </xf>
    <xf numFmtId="1" fontId="4" fillId="0" borderId="28" xfId="0" applyNumberFormat="1" applyFont="1" applyBorder="1" applyAlignment="1">
      <alignment vertical="center"/>
    </xf>
    <xf numFmtId="1" fontId="4" fillId="0" borderId="26" xfId="0" applyNumberFormat="1" applyFont="1" applyBorder="1" applyAlignment="1">
      <alignment horizontal="right"/>
    </xf>
    <xf numFmtId="1" fontId="4" fillId="0" borderId="69" xfId="0" applyNumberFormat="1" applyFont="1" applyBorder="1" applyAlignment="1">
      <alignment horizontal="right"/>
    </xf>
    <xf numFmtId="1" fontId="4" fillId="0" borderId="71" xfId="0" applyNumberFormat="1" applyFont="1" applyBorder="1" applyAlignment="1">
      <alignment horizontal="right" wrapText="1"/>
    </xf>
    <xf numFmtId="1" fontId="4" fillId="0" borderId="44" xfId="0" applyNumberFormat="1" applyFont="1" applyBorder="1" applyAlignment="1">
      <alignment vertical="center" wrapText="1"/>
    </xf>
    <xf numFmtId="1" fontId="4" fillId="0" borderId="75" xfId="0" applyNumberFormat="1" applyFont="1" applyBorder="1" applyAlignment="1">
      <alignment horizontal="right" wrapText="1"/>
    </xf>
    <xf numFmtId="1" fontId="4" fillId="4" borderId="76" xfId="0" applyNumberFormat="1" applyFont="1" applyFill="1" applyBorder="1" applyProtection="1">
      <protection locked="0"/>
    </xf>
    <xf numFmtId="1" fontId="4" fillId="0" borderId="24" xfId="0" applyNumberFormat="1" applyFont="1" applyBorder="1" applyAlignment="1">
      <alignment horizontal="right" wrapText="1"/>
    </xf>
    <xf numFmtId="1" fontId="4" fillId="4" borderId="24" xfId="0" applyNumberFormat="1" applyFont="1" applyFill="1" applyBorder="1" applyProtection="1">
      <protection locked="0"/>
    </xf>
    <xf numFmtId="1" fontId="4" fillId="4" borderId="67" xfId="0" applyNumberFormat="1" applyFont="1" applyFill="1" applyBorder="1" applyProtection="1">
      <protection locked="0"/>
    </xf>
    <xf numFmtId="1" fontId="4" fillId="8" borderId="24" xfId="0" applyNumberFormat="1" applyFont="1" applyFill="1" applyBorder="1"/>
    <xf numFmtId="1" fontId="4" fillId="8" borderId="79" xfId="0" applyNumberFormat="1" applyFont="1" applyFill="1" applyBorder="1"/>
    <xf numFmtId="1" fontId="4" fillId="0" borderId="32" xfId="0" applyNumberFormat="1" applyFont="1" applyBorder="1" applyAlignment="1">
      <alignment horizontal="right" wrapText="1"/>
    </xf>
    <xf numFmtId="1" fontId="4" fillId="4" borderId="40" xfId="0" applyNumberFormat="1" applyFont="1" applyFill="1" applyBorder="1" applyProtection="1">
      <protection locked="0"/>
    </xf>
    <xf numFmtId="1" fontId="4" fillId="4" borderId="69" xfId="0" applyNumberFormat="1" applyFont="1" applyFill="1" applyBorder="1" applyProtection="1">
      <protection locked="0"/>
    </xf>
    <xf numFmtId="1" fontId="4" fillId="9" borderId="40" xfId="0" applyNumberFormat="1" applyFont="1" applyFill="1" applyBorder="1"/>
    <xf numFmtId="1" fontId="4" fillId="9" borderId="81" xfId="0" applyNumberFormat="1" applyFont="1" applyFill="1" applyBorder="1"/>
    <xf numFmtId="1" fontId="4" fillId="4" borderId="71" xfId="0" applyNumberFormat="1" applyFont="1" applyFill="1" applyBorder="1" applyProtection="1">
      <protection locked="0"/>
    </xf>
    <xf numFmtId="1" fontId="4" fillId="4" borderId="32" xfId="0" applyNumberFormat="1" applyFont="1" applyFill="1" applyBorder="1" applyProtection="1">
      <protection locked="0"/>
    </xf>
    <xf numFmtId="1" fontId="4" fillId="9" borderId="32" xfId="0" applyNumberFormat="1" applyFont="1" applyFill="1" applyBorder="1"/>
    <xf numFmtId="1" fontId="4" fillId="9" borderId="82" xfId="0" applyNumberFormat="1" applyFont="1" applyFill="1" applyBorder="1"/>
    <xf numFmtId="1" fontId="4" fillId="8" borderId="40" xfId="0" applyNumberFormat="1" applyFont="1" applyFill="1" applyBorder="1"/>
    <xf numFmtId="1" fontId="4" fillId="5" borderId="83" xfId="1" applyNumberFormat="1" applyFont="1" applyBorder="1" applyProtection="1">
      <protection locked="0"/>
    </xf>
    <xf numFmtId="1" fontId="4" fillId="4" borderId="82" xfId="0" applyNumberFormat="1" applyFont="1" applyFill="1" applyBorder="1" applyProtection="1">
      <protection locked="0"/>
    </xf>
    <xf numFmtId="1" fontId="4" fillId="0" borderId="12" xfId="0" applyNumberFormat="1" applyFont="1" applyBorder="1" applyAlignment="1">
      <alignment horizontal="right" wrapText="1"/>
    </xf>
    <xf numFmtId="1" fontId="4" fillId="9" borderId="12" xfId="0" applyNumberFormat="1" applyFont="1" applyFill="1" applyBorder="1"/>
    <xf numFmtId="1" fontId="4" fillId="5" borderId="84" xfId="1" applyNumberFormat="1" applyFont="1" applyBorder="1" applyProtection="1">
      <protection locked="0"/>
    </xf>
    <xf numFmtId="1" fontId="4" fillId="4" borderId="85" xfId="0" applyNumberFormat="1" applyFont="1" applyFill="1" applyBorder="1" applyProtection="1">
      <protection locked="0"/>
    </xf>
    <xf numFmtId="1" fontId="4" fillId="4" borderId="75" xfId="0" applyNumberFormat="1" applyFont="1" applyFill="1" applyBorder="1" applyProtection="1">
      <protection locked="0"/>
    </xf>
    <xf numFmtId="1" fontId="4" fillId="0" borderId="72" xfId="0" applyNumberFormat="1" applyFont="1" applyBorder="1" applyAlignment="1">
      <alignment horizontal="right" wrapText="1"/>
    </xf>
    <xf numFmtId="1" fontId="4" fillId="5" borderId="21" xfId="1" applyNumberFormat="1" applyFont="1" applyBorder="1" applyProtection="1">
      <protection locked="0"/>
    </xf>
    <xf numFmtId="1" fontId="4" fillId="10" borderId="14" xfId="0" applyNumberFormat="1" applyFont="1" applyFill="1" applyBorder="1" applyProtection="1">
      <protection locked="0"/>
    </xf>
    <xf numFmtId="1" fontId="4" fillId="4" borderId="86" xfId="0" applyNumberFormat="1" applyFont="1" applyFill="1" applyBorder="1" applyProtection="1">
      <protection locked="0"/>
    </xf>
    <xf numFmtId="1" fontId="4" fillId="4" borderId="14" xfId="0" applyNumberFormat="1" applyFont="1" applyFill="1" applyBorder="1" applyProtection="1">
      <protection locked="0"/>
    </xf>
    <xf numFmtId="1" fontId="13" fillId="2" borderId="2" xfId="0" applyNumberFormat="1" applyFont="1" applyFill="1" applyBorder="1"/>
    <xf numFmtId="1" fontId="13" fillId="2" borderId="0" xfId="0" applyNumberFormat="1" applyFont="1" applyFill="1"/>
    <xf numFmtId="1" fontId="14" fillId="3" borderId="0" xfId="0" applyNumberFormat="1" applyFont="1" applyFill="1" applyProtection="1">
      <protection locked="0"/>
    </xf>
    <xf numFmtId="0" fontId="1" fillId="0" borderId="0" xfId="0" applyFont="1"/>
    <xf numFmtId="1" fontId="4" fillId="0" borderId="28" xfId="0" applyNumberFormat="1" applyFont="1" applyBorder="1" applyAlignment="1">
      <alignment vertical="center" wrapText="1"/>
    </xf>
    <xf numFmtId="1" fontId="4" fillId="3" borderId="69" xfId="0" applyNumberFormat="1" applyFont="1" applyFill="1" applyBorder="1"/>
    <xf numFmtId="1" fontId="4" fillId="3" borderId="31" xfId="0" applyNumberFormat="1" applyFont="1" applyFill="1" applyBorder="1"/>
    <xf numFmtId="1" fontId="4" fillId="4" borderId="87" xfId="0" applyNumberFormat="1" applyFont="1" applyFill="1" applyBorder="1" applyProtection="1">
      <protection locked="0"/>
    </xf>
    <xf numFmtId="1" fontId="4" fillId="0" borderId="80" xfId="0" applyNumberFormat="1" applyFont="1" applyBorder="1" applyAlignment="1">
      <alignment vertical="center" wrapText="1"/>
    </xf>
    <xf numFmtId="1" fontId="4" fillId="3" borderId="71" xfId="0" applyNumberFormat="1" applyFont="1" applyFill="1" applyBorder="1"/>
    <xf numFmtId="1" fontId="4" fillId="3" borderId="39" xfId="0" applyNumberFormat="1" applyFont="1" applyFill="1" applyBorder="1"/>
    <xf numFmtId="1" fontId="4" fillId="4" borderId="88" xfId="0" applyNumberFormat="1" applyFont="1" applyFill="1" applyBorder="1" applyProtection="1">
      <protection locked="0"/>
    </xf>
    <xf numFmtId="1" fontId="4" fillId="3" borderId="75" xfId="0" applyNumberFormat="1" applyFont="1" applyFill="1" applyBorder="1"/>
    <xf numFmtId="1" fontId="4" fillId="3" borderId="15" xfId="0" applyNumberFormat="1" applyFont="1" applyFill="1" applyBorder="1"/>
    <xf numFmtId="1" fontId="4" fillId="4" borderId="89" xfId="0" applyNumberFormat="1" applyFont="1" applyFill="1" applyBorder="1" applyProtection="1">
      <protection locked="0"/>
    </xf>
    <xf numFmtId="1" fontId="6" fillId="3" borderId="0" xfId="0" applyNumberFormat="1" applyFont="1" applyFill="1"/>
    <xf numFmtId="1" fontId="4" fillId="3" borderId="0" xfId="0" applyNumberFormat="1" applyFont="1" applyFill="1"/>
    <xf numFmtId="1" fontId="8" fillId="3" borderId="0" xfId="0" applyNumberFormat="1" applyFont="1" applyFill="1"/>
    <xf numFmtId="1" fontId="4" fillId="0" borderId="40" xfId="0" applyNumberFormat="1" applyFont="1" applyBorder="1"/>
    <xf numFmtId="1" fontId="4" fillId="0" borderId="32" xfId="0" applyNumberFormat="1" applyFont="1" applyBorder="1"/>
    <xf numFmtId="1" fontId="4" fillId="0" borderId="12" xfId="0" applyNumberFormat="1" applyFont="1" applyBorder="1"/>
    <xf numFmtId="1" fontId="4" fillId="4" borderId="12" xfId="0" applyNumberFormat="1" applyFont="1" applyFill="1" applyBorder="1" applyProtection="1">
      <protection locked="0"/>
    </xf>
    <xf numFmtId="1" fontId="4" fillId="0" borderId="49" xfId="0" applyNumberFormat="1" applyFont="1" applyBorder="1" applyAlignment="1">
      <alignment vertical="center"/>
    </xf>
    <xf numFmtId="1" fontId="5" fillId="6" borderId="0" xfId="0" applyNumberFormat="1" applyFont="1" applyFill="1"/>
    <xf numFmtId="1" fontId="5" fillId="6" borderId="0" xfId="0" applyNumberFormat="1" applyFont="1" applyFill="1" applyProtection="1">
      <protection locked="0"/>
    </xf>
    <xf numFmtId="1" fontId="5" fillId="7" borderId="0" xfId="0" applyNumberFormat="1" applyFont="1" applyFill="1" applyProtection="1">
      <protection locked="0"/>
    </xf>
    <xf numFmtId="1" fontId="4" fillId="0" borderId="9" xfId="0" applyNumberFormat="1" applyFont="1" applyBorder="1" applyAlignment="1">
      <alignment vertical="center"/>
    </xf>
    <xf numFmtId="1" fontId="4" fillId="4" borderId="21" xfId="0" applyNumberFormat="1" applyFont="1" applyFill="1" applyBorder="1" applyProtection="1">
      <protection locked="0"/>
    </xf>
    <xf numFmtId="1" fontId="4" fillId="8" borderId="47" xfId="0" applyNumberFormat="1" applyFont="1" applyFill="1" applyBorder="1"/>
    <xf numFmtId="1" fontId="4" fillId="0" borderId="40" xfId="0" applyNumberFormat="1" applyFont="1" applyBorder="1" applyAlignment="1">
      <alignment vertical="center" wrapText="1"/>
    </xf>
    <xf numFmtId="1" fontId="4" fillId="9" borderId="91" xfId="0" applyNumberFormat="1" applyFont="1" applyFill="1" applyBorder="1"/>
    <xf numFmtId="1" fontId="4" fillId="0" borderId="12" xfId="0" applyNumberFormat="1" applyFont="1" applyBorder="1" applyAlignment="1">
      <alignment vertical="center" wrapText="1"/>
    </xf>
    <xf numFmtId="1" fontId="4" fillId="0" borderId="0" xfId="0" applyNumberFormat="1" applyFont="1" applyAlignment="1">
      <alignment wrapText="1"/>
    </xf>
    <xf numFmtId="1" fontId="4" fillId="0" borderId="0" xfId="0" applyNumberFormat="1" applyFont="1"/>
    <xf numFmtId="1" fontId="2" fillId="3" borderId="0" xfId="0" applyNumberFormat="1" applyFont="1" applyFill="1" applyAlignment="1">
      <alignment wrapText="1"/>
    </xf>
    <xf numFmtId="1" fontId="4" fillId="0" borderId="25" xfId="0" applyNumberFormat="1" applyFont="1" applyBorder="1"/>
    <xf numFmtId="1" fontId="4" fillId="0" borderId="67" xfId="0" applyNumberFormat="1" applyFont="1" applyBorder="1"/>
    <xf numFmtId="1" fontId="4" fillId="0" borderId="26" xfId="0" applyNumberFormat="1" applyFont="1" applyBorder="1"/>
    <xf numFmtId="1" fontId="4" fillId="0" borderId="69" xfId="0" applyNumberFormat="1" applyFont="1" applyBorder="1"/>
    <xf numFmtId="1" fontId="4" fillId="0" borderId="91" xfId="0" applyNumberFormat="1" applyFont="1" applyBorder="1"/>
    <xf numFmtId="1" fontId="4" fillId="4" borderId="91" xfId="0" applyNumberFormat="1" applyFont="1" applyFill="1" applyBorder="1" applyProtection="1">
      <protection locked="0"/>
    </xf>
    <xf numFmtId="1" fontId="4" fillId="0" borderId="52" xfId="0" applyNumberFormat="1" applyFont="1" applyBorder="1"/>
    <xf numFmtId="1" fontId="4" fillId="0" borderId="92" xfId="0" applyNumberFormat="1" applyFont="1" applyBorder="1"/>
    <xf numFmtId="1" fontId="4" fillId="0" borderId="57" xfId="0" applyNumberFormat="1" applyFont="1" applyBorder="1"/>
    <xf numFmtId="1" fontId="4" fillId="0" borderId="13" xfId="0" applyNumberFormat="1" applyFont="1" applyBorder="1"/>
    <xf numFmtId="1" fontId="4" fillId="0" borderId="75" xfId="0" applyNumberFormat="1" applyFont="1" applyBorder="1"/>
    <xf numFmtId="1" fontId="4" fillId="0" borderId="15" xfId="0" applyNumberFormat="1" applyFont="1" applyBorder="1"/>
    <xf numFmtId="1" fontId="15" fillId="0" borderId="0" xfId="0" applyNumberFormat="1" applyFont="1"/>
    <xf numFmtId="1" fontId="4" fillId="0" borderId="25" xfId="0" applyNumberFormat="1" applyFont="1" applyBorder="1" applyAlignment="1">
      <alignment horizontal="right"/>
    </xf>
    <xf numFmtId="1" fontId="4" fillId="8" borderId="25" xfId="0" applyNumberFormat="1" applyFont="1" applyFill="1" applyBorder="1"/>
    <xf numFmtId="1" fontId="4" fillId="0" borderId="34" xfId="0" applyNumberFormat="1" applyFont="1" applyBorder="1" applyAlignment="1">
      <alignment horizontal="right"/>
    </xf>
    <xf numFmtId="1" fontId="4" fillId="0" borderId="41" xfId="0" applyNumberFormat="1" applyFont="1" applyBorder="1" applyAlignment="1">
      <alignment horizontal="right"/>
    </xf>
    <xf numFmtId="1" fontId="4" fillId="8" borderId="34" xfId="0" applyNumberFormat="1" applyFont="1" applyFill="1" applyBorder="1"/>
    <xf numFmtId="1" fontId="4" fillId="8" borderId="80" xfId="0" applyNumberFormat="1" applyFont="1" applyFill="1" applyBorder="1"/>
    <xf numFmtId="1" fontId="4" fillId="8" borderId="35" xfId="0" applyNumberFormat="1" applyFont="1" applyFill="1" applyBorder="1"/>
    <xf numFmtId="1" fontId="4" fillId="8" borderId="52" xfId="0" applyNumberFormat="1" applyFont="1" applyFill="1" applyBorder="1"/>
    <xf numFmtId="1" fontId="4" fillId="8" borderId="94" xfId="0" applyNumberFormat="1" applyFont="1" applyFill="1" applyBorder="1"/>
    <xf numFmtId="1" fontId="4" fillId="8" borderId="53" xfId="0" applyNumberFormat="1" applyFont="1" applyFill="1" applyBorder="1"/>
    <xf numFmtId="1" fontId="4" fillId="4" borderId="94" xfId="0" applyNumberFormat="1" applyFont="1" applyFill="1" applyBorder="1" applyProtection="1">
      <protection locked="0"/>
    </xf>
    <xf numFmtId="1" fontId="4" fillId="8" borderId="36" xfId="0" applyNumberFormat="1" applyFont="1" applyFill="1" applyBorder="1"/>
    <xf numFmtId="1" fontId="4" fillId="0" borderId="58" xfId="0" applyNumberFormat="1" applyFont="1" applyBorder="1" applyAlignment="1">
      <alignment horizontal="right"/>
    </xf>
    <xf numFmtId="1" fontId="4" fillId="8" borderId="58" xfId="0" applyNumberFormat="1" applyFont="1" applyFill="1" applyBorder="1"/>
    <xf numFmtId="1" fontId="4" fillId="8" borderId="20" xfId="0" applyNumberFormat="1" applyFont="1" applyFill="1" applyBorder="1"/>
    <xf numFmtId="1" fontId="4" fillId="8" borderId="60" xfId="0" applyNumberFormat="1" applyFont="1" applyFill="1" applyBorder="1"/>
    <xf numFmtId="1" fontId="4" fillId="0" borderId="57" xfId="0" applyNumberFormat="1" applyFont="1" applyBorder="1" applyAlignment="1">
      <alignment horizontal="right" wrapText="1"/>
    </xf>
    <xf numFmtId="1" fontId="4" fillId="0" borderId="13" xfId="0" applyNumberFormat="1" applyFont="1" applyBorder="1" applyAlignment="1">
      <alignment vertical="center" wrapText="1"/>
    </xf>
    <xf numFmtId="1" fontId="4" fillId="0" borderId="15" xfId="0" applyNumberFormat="1" applyFont="1" applyBorder="1" applyAlignment="1">
      <alignment horizontal="right" wrapText="1"/>
    </xf>
    <xf numFmtId="1" fontId="4" fillId="4" borderId="93" xfId="0" applyNumberFormat="1" applyFont="1" applyFill="1" applyBorder="1" applyProtection="1">
      <protection locked="0"/>
    </xf>
    <xf numFmtId="1" fontId="8" fillId="0" borderId="2" xfId="0" applyNumberFormat="1" applyFont="1" applyBorder="1"/>
    <xf numFmtId="1" fontId="4" fillId="0" borderId="2" xfId="0" applyNumberFormat="1" applyFont="1" applyBorder="1" applyAlignment="1">
      <alignment wrapText="1"/>
    </xf>
    <xf numFmtId="1" fontId="2" fillId="0" borderId="2" xfId="0" applyNumberFormat="1" applyFont="1" applyBorder="1" applyAlignment="1">
      <alignment wrapText="1"/>
    </xf>
    <xf numFmtId="1" fontId="2" fillId="2" borderId="95" xfId="0" applyNumberFormat="1" applyFont="1" applyFill="1" applyBorder="1" applyAlignment="1">
      <alignment wrapText="1"/>
    </xf>
    <xf numFmtId="1" fontId="2" fillId="0" borderId="96" xfId="0" applyNumberFormat="1" applyFont="1" applyBorder="1" applyAlignment="1">
      <alignment wrapText="1"/>
    </xf>
    <xf numFmtId="1" fontId="2" fillId="0" borderId="95" xfId="0" applyNumberFormat="1" applyFont="1" applyBorder="1" applyAlignment="1">
      <alignment wrapText="1"/>
    </xf>
    <xf numFmtId="1" fontId="4" fillId="0" borderId="95" xfId="0" applyNumberFormat="1" applyFont="1" applyBorder="1" applyAlignment="1">
      <alignment wrapText="1"/>
    </xf>
    <xf numFmtId="1" fontId="4" fillId="0" borderId="97" xfId="0" applyNumberFormat="1" applyFont="1" applyBorder="1" applyAlignment="1">
      <alignment wrapText="1"/>
    </xf>
    <xf numFmtId="1" fontId="4" fillId="0" borderId="96" xfId="0" applyNumberFormat="1" applyFont="1" applyBorder="1" applyAlignment="1">
      <alignment wrapText="1"/>
    </xf>
    <xf numFmtId="1" fontId="4" fillId="3" borderId="95" xfId="0" applyNumberFormat="1" applyFont="1" applyFill="1" applyBorder="1" applyAlignment="1">
      <alignment wrapText="1"/>
    </xf>
    <xf numFmtId="1" fontId="4" fillId="3" borderId="2" xfId="0" applyNumberFormat="1" applyFont="1" applyFill="1" applyBorder="1" applyAlignment="1">
      <alignment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3" borderId="99" xfId="0" applyNumberFormat="1" applyFont="1" applyFill="1" applyBorder="1" applyAlignment="1">
      <alignment horizontal="center" vertical="center" wrapText="1"/>
    </xf>
    <xf numFmtId="1" fontId="4" fillId="0" borderId="11" xfId="0" applyNumberFormat="1" applyFont="1" applyBorder="1"/>
    <xf numFmtId="1" fontId="4" fillId="0" borderId="48" xfId="0" applyNumberFormat="1" applyFont="1" applyBorder="1"/>
    <xf numFmtId="1" fontId="4" fillId="10" borderId="48" xfId="0" applyNumberFormat="1" applyFont="1" applyFill="1" applyBorder="1" applyProtection="1">
      <protection locked="0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3" xfId="0" applyNumberFormat="1" applyFont="1" applyBorder="1"/>
    <xf numFmtId="1" fontId="4" fillId="0" borderId="27" xfId="0" applyNumberFormat="1" applyFont="1" applyBorder="1"/>
    <xf numFmtId="1" fontId="4" fillId="4" borderId="80" xfId="0" applyNumberFormat="1" applyFont="1" applyFill="1" applyBorder="1" applyProtection="1">
      <protection locked="0"/>
    </xf>
    <xf numFmtId="1" fontId="4" fillId="10" borderId="80" xfId="0" applyNumberFormat="1" applyFont="1" applyFill="1" applyBorder="1" applyProtection="1">
      <protection locked="0"/>
    </xf>
    <xf numFmtId="1" fontId="4" fillId="10" borderId="35" xfId="0" applyNumberFormat="1" applyFont="1" applyFill="1" applyBorder="1" applyProtection="1">
      <protection locked="0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34" xfId="0" applyNumberFormat="1" applyFont="1" applyBorder="1"/>
    <xf numFmtId="1" fontId="4" fillId="0" borderId="41" xfId="0" applyNumberFormat="1" applyFont="1" applyBorder="1"/>
    <xf numFmtId="1" fontId="4" fillId="0" borderId="35" xfId="0" applyNumberFormat="1" applyFont="1" applyBorder="1"/>
    <xf numFmtId="1" fontId="4" fillId="0" borderId="12" xfId="0" applyNumberFormat="1" applyFont="1" applyBorder="1" applyAlignment="1">
      <alignment horizontal="left" vertical="center" wrapText="1"/>
    </xf>
    <xf numFmtId="1" fontId="4" fillId="0" borderId="42" xfId="0" applyNumberFormat="1" applyFont="1" applyBorder="1"/>
    <xf numFmtId="1" fontId="4" fillId="0" borderId="43" xfId="0" applyNumberFormat="1" applyFont="1" applyBorder="1"/>
    <xf numFmtId="1" fontId="4" fillId="10" borderId="93" xfId="0" applyNumberFormat="1" applyFont="1" applyFill="1" applyBorder="1" applyProtection="1">
      <protection locked="0"/>
    </xf>
    <xf numFmtId="1" fontId="4" fillId="10" borderId="43" xfId="0" applyNumberFormat="1" applyFont="1" applyFill="1" applyBorder="1" applyProtection="1">
      <protection locked="0"/>
    </xf>
    <xf numFmtId="1" fontId="4" fillId="0" borderId="61" xfId="0" applyNumberFormat="1" applyFont="1" applyBorder="1"/>
    <xf numFmtId="1" fontId="4" fillId="0" borderId="53" xfId="0" applyNumberFormat="1" applyFont="1" applyBorder="1"/>
    <xf numFmtId="1" fontId="4" fillId="10" borderId="94" xfId="0" applyNumberFormat="1" applyFont="1" applyFill="1" applyBorder="1" applyProtection="1">
      <protection locked="0"/>
    </xf>
    <xf numFmtId="1" fontId="4" fillId="10" borderId="53" xfId="0" applyNumberFormat="1" applyFont="1" applyFill="1" applyBorder="1" applyProtection="1">
      <protection locked="0"/>
    </xf>
    <xf numFmtId="1" fontId="4" fillId="4" borderId="100" xfId="0" applyNumberFormat="1" applyFont="1" applyFill="1" applyBorder="1" applyProtection="1">
      <protection locked="0"/>
    </xf>
    <xf numFmtId="1" fontId="4" fillId="10" borderId="100" xfId="0" applyNumberFormat="1" applyFont="1" applyFill="1" applyBorder="1" applyProtection="1">
      <protection locked="0"/>
    </xf>
    <xf numFmtId="1" fontId="4" fillId="10" borderId="27" xfId="0" applyNumberFormat="1" applyFont="1" applyFill="1" applyBorder="1" applyProtection="1">
      <protection locked="0"/>
    </xf>
    <xf numFmtId="1" fontId="4" fillId="0" borderId="58" xfId="0" applyNumberFormat="1" applyFont="1" applyBorder="1"/>
    <xf numFmtId="1" fontId="4" fillId="0" borderId="59" xfId="0" applyNumberFormat="1" applyFont="1" applyBorder="1"/>
    <xf numFmtId="1" fontId="4" fillId="0" borderId="63" xfId="0" applyNumberFormat="1" applyFont="1" applyBorder="1"/>
    <xf numFmtId="1" fontId="4" fillId="4" borderId="58" xfId="0" applyNumberFormat="1" applyFont="1" applyFill="1" applyBorder="1" applyProtection="1">
      <protection locked="0"/>
    </xf>
    <xf numFmtId="1" fontId="4" fillId="4" borderId="20" xfId="0" applyNumberFormat="1" applyFont="1" applyFill="1" applyBorder="1" applyProtection="1">
      <protection locked="0"/>
    </xf>
    <xf numFmtId="1" fontId="4" fillId="4" borderId="63" xfId="0" applyNumberFormat="1" applyFont="1" applyFill="1" applyBorder="1" applyProtection="1">
      <protection locked="0"/>
    </xf>
    <xf numFmtId="1" fontId="4" fillId="4" borderId="0" xfId="0" applyNumberFormat="1" applyFont="1" applyFill="1" applyProtection="1">
      <protection locked="0"/>
    </xf>
    <xf numFmtId="1" fontId="4" fillId="4" borderId="60" xfId="0" applyNumberFormat="1" applyFont="1" applyFill="1" applyBorder="1" applyProtection="1">
      <protection locked="0"/>
    </xf>
    <xf numFmtId="1" fontId="4" fillId="10" borderId="0" xfId="0" applyNumberFormat="1" applyFont="1" applyFill="1" applyProtection="1">
      <protection locked="0"/>
    </xf>
    <xf numFmtId="1" fontId="4" fillId="10" borderId="63" xfId="0" applyNumberFormat="1" applyFont="1" applyFill="1" applyBorder="1" applyProtection="1">
      <protection locked="0"/>
    </xf>
    <xf numFmtId="1" fontId="4" fillId="0" borderId="72" xfId="0" applyNumberFormat="1" applyFont="1" applyBorder="1"/>
    <xf numFmtId="1" fontId="4" fillId="0" borderId="101" xfId="0" applyNumberFormat="1" applyFont="1" applyBorder="1"/>
    <xf numFmtId="1" fontId="4" fillId="0" borderId="66" xfId="0" applyNumberFormat="1" applyFont="1" applyBorder="1"/>
    <xf numFmtId="1" fontId="4" fillId="4" borderId="99" xfId="0" applyNumberFormat="1" applyFont="1" applyFill="1" applyBorder="1" applyProtection="1">
      <protection locked="0"/>
    </xf>
    <xf numFmtId="1" fontId="4" fillId="4" borderId="2" xfId="0" applyNumberFormat="1" applyFont="1" applyFill="1" applyBorder="1" applyProtection="1">
      <protection locked="0"/>
    </xf>
    <xf numFmtId="1" fontId="4" fillId="4" borderId="98" xfId="0" applyNumberFormat="1" applyFont="1" applyFill="1" applyBorder="1" applyProtection="1">
      <protection locked="0"/>
    </xf>
    <xf numFmtId="1" fontId="4" fillId="10" borderId="2" xfId="0" applyNumberFormat="1" applyFont="1" applyFill="1" applyBorder="1" applyProtection="1">
      <protection locked="0"/>
    </xf>
    <xf numFmtId="1" fontId="4" fillId="10" borderId="66" xfId="0" applyNumberFormat="1" applyFont="1" applyFill="1" applyBorder="1" applyProtection="1">
      <protection locked="0"/>
    </xf>
    <xf numFmtId="1" fontId="6" fillId="2" borderId="2" xfId="0" applyNumberFormat="1" applyFont="1" applyFill="1" applyBorder="1"/>
    <xf numFmtId="1" fontId="4" fillId="0" borderId="2" xfId="0" applyNumberFormat="1" applyFont="1" applyBorder="1"/>
    <xf numFmtId="1" fontId="4" fillId="2" borderId="0" xfId="0" applyNumberFormat="1" applyFont="1" applyFill="1" applyAlignment="1">
      <alignment wrapText="1"/>
    </xf>
    <xf numFmtId="1" fontId="4" fillId="0" borderId="20" xfId="0" applyNumberFormat="1" applyFont="1" applyBorder="1" applyAlignment="1">
      <alignment horizontal="center" vertical="center"/>
    </xf>
    <xf numFmtId="1" fontId="4" fillId="0" borderId="101" xfId="0" applyNumberFormat="1" applyFont="1" applyBorder="1" applyAlignment="1">
      <alignment horizontal="center" vertical="center" wrapText="1"/>
    </xf>
    <xf numFmtId="1" fontId="4" fillId="0" borderId="49" xfId="0" applyNumberFormat="1" applyFont="1" applyBorder="1"/>
    <xf numFmtId="1" fontId="4" fillId="4" borderId="11" xfId="0" applyNumberFormat="1" applyFont="1" applyFill="1" applyBorder="1" applyProtection="1">
      <protection locked="0"/>
    </xf>
    <xf numFmtId="1" fontId="4" fillId="10" borderId="25" xfId="0" applyNumberFormat="1" applyFont="1" applyFill="1" applyBorder="1" applyProtection="1">
      <protection locked="0"/>
    </xf>
    <xf numFmtId="1" fontId="4" fillId="10" borderId="67" xfId="0" applyNumberFormat="1" applyFont="1" applyFill="1" applyBorder="1" applyProtection="1">
      <protection locked="0"/>
    </xf>
    <xf numFmtId="1" fontId="4" fillId="0" borderId="36" xfId="0" applyNumberFormat="1" applyFont="1" applyBorder="1"/>
    <xf numFmtId="1" fontId="4" fillId="4" borderId="41" xfId="0" applyNumberFormat="1" applyFont="1" applyFill="1" applyBorder="1" applyProtection="1">
      <protection locked="0"/>
    </xf>
    <xf numFmtId="1" fontId="4" fillId="10" borderId="34" xfId="0" applyNumberFormat="1" applyFont="1" applyFill="1" applyBorder="1" applyProtection="1">
      <protection locked="0"/>
    </xf>
    <xf numFmtId="1" fontId="4" fillId="10" borderId="71" xfId="0" applyNumberFormat="1" applyFont="1" applyFill="1" applyBorder="1" applyProtection="1">
      <protection locked="0"/>
    </xf>
    <xf numFmtId="1" fontId="4" fillId="0" borderId="44" xfId="0" applyNumberFormat="1" applyFont="1" applyBorder="1" applyAlignment="1">
      <alignment horizontal="left"/>
    </xf>
    <xf numFmtId="1" fontId="4" fillId="0" borderId="99" xfId="0" applyNumberFormat="1" applyFont="1" applyBorder="1"/>
    <xf numFmtId="1" fontId="4" fillId="4" borderId="42" xfId="0" applyNumberFormat="1" applyFont="1" applyFill="1" applyBorder="1" applyProtection="1">
      <protection locked="0"/>
    </xf>
    <xf numFmtId="1" fontId="4" fillId="10" borderId="13" xfId="0" applyNumberFormat="1" applyFont="1" applyFill="1" applyBorder="1" applyProtection="1">
      <protection locked="0"/>
    </xf>
    <xf numFmtId="1" fontId="4" fillId="10" borderId="75" xfId="0" applyNumberFormat="1" applyFont="1" applyFill="1" applyBorder="1" applyProtection="1">
      <protection locked="0"/>
    </xf>
    <xf numFmtId="1" fontId="2" fillId="2" borderId="0" xfId="0" applyNumberFormat="1" applyFont="1" applyFill="1" applyAlignment="1">
      <alignment wrapText="1"/>
    </xf>
    <xf numFmtId="1" fontId="4" fillId="0" borderId="20" xfId="0" applyNumberFormat="1" applyFont="1" applyBorder="1"/>
    <xf numFmtId="1" fontId="4" fillId="4" borderId="102" xfId="0" applyNumberFormat="1" applyFont="1" applyFill="1" applyBorder="1" applyProtection="1">
      <protection locked="0"/>
    </xf>
    <xf numFmtId="1" fontId="4" fillId="4" borderId="78" xfId="0" applyNumberFormat="1" applyFont="1" applyFill="1" applyBorder="1" applyProtection="1">
      <protection locked="0"/>
    </xf>
    <xf numFmtId="1" fontId="4" fillId="0" borderId="12" xfId="0" applyNumberFormat="1" applyFont="1" applyBorder="1" applyAlignment="1">
      <alignment wrapText="1"/>
    </xf>
    <xf numFmtId="1" fontId="4" fillId="0" borderId="52" xfId="0" applyNumberFormat="1" applyFont="1" applyBorder="1" applyAlignment="1">
      <alignment wrapText="1"/>
    </xf>
    <xf numFmtId="1" fontId="4" fillId="4" borderId="92" xfId="0" applyNumberFormat="1" applyFont="1" applyFill="1" applyBorder="1" applyProtection="1">
      <protection locked="0"/>
    </xf>
    <xf numFmtId="1" fontId="4" fillId="0" borderId="6" xfId="0" applyNumberFormat="1" applyFont="1" applyBorder="1" applyAlignment="1">
      <alignment horizontal="center" vertical="center"/>
    </xf>
    <xf numFmtId="1" fontId="4" fillId="0" borderId="34" xfId="0" applyNumberFormat="1" applyFont="1" applyBorder="1" applyAlignment="1">
      <alignment wrapText="1"/>
    </xf>
    <xf numFmtId="1" fontId="6" fillId="0" borderId="0" xfId="0" applyNumberFormat="1" applyFont="1"/>
    <xf numFmtId="1" fontId="16" fillId="0" borderId="0" xfId="0" applyNumberFormat="1" applyFont="1"/>
    <xf numFmtId="1" fontId="4" fillId="0" borderId="69" xfId="0" applyNumberFormat="1" applyFont="1" applyBorder="1" applyAlignment="1">
      <alignment horizontal="right" wrapText="1"/>
    </xf>
    <xf numFmtId="1" fontId="4" fillId="0" borderId="91" xfId="0" applyNumberFormat="1" applyFont="1" applyBorder="1" applyAlignment="1">
      <alignment horizontal="right" wrapText="1"/>
    </xf>
    <xf numFmtId="1" fontId="4" fillId="0" borderId="78" xfId="0" applyNumberFormat="1" applyFont="1" applyBorder="1" applyAlignment="1">
      <alignment horizontal="right" wrapText="1"/>
    </xf>
    <xf numFmtId="1" fontId="4" fillId="0" borderId="20" xfId="0" applyNumberFormat="1" applyFont="1" applyBorder="1" applyAlignment="1">
      <alignment horizontal="right" wrapText="1"/>
    </xf>
    <xf numFmtId="1" fontId="8" fillId="0" borderId="0" xfId="0" applyNumberFormat="1" applyFont="1"/>
    <xf numFmtId="1" fontId="4" fillId="0" borderId="77" xfId="2" applyNumberFormat="1" applyFont="1" applyBorder="1" applyAlignment="1">
      <alignment horizontal="center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24" xfId="2" applyNumberFormat="1" applyFont="1" applyBorder="1"/>
    <xf numFmtId="1" fontId="4" fillId="0" borderId="25" xfId="2" applyNumberFormat="1" applyFont="1" applyBorder="1"/>
    <xf numFmtId="1" fontId="4" fillId="0" borderId="67" xfId="2" applyNumberFormat="1" applyFont="1" applyBorder="1"/>
    <xf numFmtId="1" fontId="4" fillId="0" borderId="47" xfId="2" applyNumberFormat="1" applyFont="1" applyBorder="1"/>
    <xf numFmtId="1" fontId="4" fillId="4" borderId="25" xfId="2" applyNumberFormat="1" applyFont="1" applyFill="1" applyBorder="1" applyProtection="1">
      <protection locked="0"/>
    </xf>
    <xf numFmtId="1" fontId="4" fillId="4" borderId="67" xfId="2" applyNumberFormat="1" applyFont="1" applyFill="1" applyBorder="1" applyProtection="1">
      <protection locked="0"/>
    </xf>
    <xf numFmtId="1" fontId="4" fillId="4" borderId="47" xfId="2" applyNumberFormat="1" applyFont="1" applyFill="1" applyBorder="1" applyProtection="1">
      <protection locked="0"/>
    </xf>
    <xf numFmtId="1" fontId="4" fillId="4" borderId="104" xfId="2" applyNumberFormat="1" applyFont="1" applyFill="1" applyBorder="1" applyProtection="1">
      <protection locked="0"/>
    </xf>
    <xf numFmtId="1" fontId="4" fillId="4" borderId="24" xfId="2" applyNumberFormat="1" applyFont="1" applyFill="1" applyBorder="1" applyProtection="1">
      <protection locked="0"/>
    </xf>
    <xf numFmtId="1" fontId="4" fillId="3" borderId="0" xfId="0" applyNumberFormat="1" applyFont="1" applyFill="1" applyAlignment="1">
      <alignment vertical="center"/>
    </xf>
    <xf numFmtId="0" fontId="0" fillId="7" borderId="0" xfId="0" applyFill="1"/>
    <xf numFmtId="1" fontId="4" fillId="0" borderId="12" xfId="2" applyNumberFormat="1" applyFont="1" applyBorder="1"/>
    <xf numFmtId="1" fontId="4" fillId="0" borderId="26" xfId="2" applyNumberFormat="1" applyFont="1" applyBorder="1"/>
    <xf numFmtId="1" fontId="4" fillId="0" borderId="69" xfId="2" applyNumberFormat="1" applyFont="1" applyBorder="1"/>
    <xf numFmtId="1" fontId="4" fillId="0" borderId="91" xfId="2" applyNumberFormat="1" applyFont="1" applyBorder="1"/>
    <xf numFmtId="1" fontId="4" fillId="4" borderId="13" xfId="2" applyNumberFormat="1" applyFont="1" applyFill="1" applyBorder="1" applyProtection="1">
      <protection locked="0"/>
    </xf>
    <xf numFmtId="1" fontId="4" fillId="4" borderId="71" xfId="2" applyNumberFormat="1" applyFont="1" applyFill="1" applyBorder="1" applyProtection="1">
      <protection locked="0"/>
    </xf>
    <xf numFmtId="1" fontId="4" fillId="4" borderId="15" xfId="2" applyNumberFormat="1" applyFont="1" applyFill="1" applyBorder="1" applyProtection="1">
      <protection locked="0"/>
    </xf>
    <xf numFmtId="1" fontId="4" fillId="4" borderId="89" xfId="2" applyNumberFormat="1" applyFont="1" applyFill="1" applyBorder="1" applyProtection="1">
      <protection locked="0"/>
    </xf>
    <xf numFmtId="1" fontId="4" fillId="4" borderId="75" xfId="2" applyNumberFormat="1" applyFont="1" applyFill="1" applyBorder="1" applyProtection="1">
      <protection locked="0"/>
    </xf>
    <xf numFmtId="1" fontId="4" fillId="4" borderId="12" xfId="2" applyNumberFormat="1" applyFont="1" applyFill="1" applyBorder="1" applyProtection="1">
      <protection locked="0"/>
    </xf>
    <xf numFmtId="1" fontId="4" fillId="0" borderId="77" xfId="4" applyNumberFormat="1" applyFont="1" applyBorder="1" applyAlignment="1" applyProtection="1">
      <alignment horizontal="center" vertical="center"/>
      <protection hidden="1"/>
    </xf>
    <xf numFmtId="1" fontId="4" fillId="0" borderId="11" xfId="2" applyNumberFormat="1" applyFont="1" applyBorder="1"/>
    <xf numFmtId="1" fontId="4" fillId="0" borderId="48" xfId="2" applyNumberFormat="1" applyFont="1" applyBorder="1"/>
    <xf numFmtId="1" fontId="4" fillId="4" borderId="68" xfId="2" applyNumberFormat="1" applyFont="1" applyFill="1" applyBorder="1" applyProtection="1">
      <protection locked="0"/>
    </xf>
    <xf numFmtId="1" fontId="4" fillId="4" borderId="11" xfId="2" applyNumberFormat="1" applyFont="1" applyFill="1" applyBorder="1" applyProtection="1">
      <protection locked="0"/>
    </xf>
    <xf numFmtId="1" fontId="4" fillId="4" borderId="50" xfId="2" applyNumberFormat="1" applyFont="1" applyFill="1" applyBorder="1" applyProtection="1">
      <protection locked="0"/>
    </xf>
    <xf numFmtId="1" fontId="4" fillId="4" borderId="48" xfId="2" applyNumberFormat="1" applyFont="1" applyFill="1" applyBorder="1" applyProtection="1">
      <protection locked="0"/>
    </xf>
    <xf numFmtId="1" fontId="4" fillId="0" borderId="71" xfId="2" applyNumberFormat="1" applyFont="1" applyBorder="1"/>
    <xf numFmtId="1" fontId="4" fillId="0" borderId="41" xfId="2" applyNumberFormat="1" applyFont="1" applyBorder="1"/>
    <xf numFmtId="1" fontId="4" fillId="0" borderId="35" xfId="2" applyNumberFormat="1" applyFont="1" applyBorder="1"/>
    <xf numFmtId="1" fontId="4" fillId="4" borderId="34" xfId="2" applyNumberFormat="1" applyFont="1" applyFill="1" applyBorder="1" applyProtection="1">
      <protection locked="0"/>
    </xf>
    <xf numFmtId="1" fontId="4" fillId="4" borderId="39" xfId="2" applyNumberFormat="1" applyFont="1" applyFill="1" applyBorder="1" applyProtection="1">
      <protection locked="0"/>
    </xf>
    <xf numFmtId="1" fontId="4" fillId="4" borderId="80" xfId="2" applyNumberFormat="1" applyFont="1" applyFill="1" applyBorder="1" applyProtection="1">
      <protection locked="0"/>
    </xf>
    <xf numFmtId="1" fontId="4" fillId="4" borderId="70" xfId="2" applyNumberFormat="1" applyFont="1" applyFill="1" applyBorder="1" applyProtection="1">
      <protection locked="0"/>
    </xf>
    <xf numFmtId="1" fontId="4" fillId="4" borderId="41" xfId="2" applyNumberFormat="1" applyFont="1" applyFill="1" applyBorder="1" applyProtection="1">
      <protection locked="0"/>
    </xf>
    <xf numFmtId="1" fontId="4" fillId="4" borderId="37" xfId="2" applyNumberFormat="1" applyFont="1" applyFill="1" applyBorder="1" applyProtection="1">
      <protection locked="0"/>
    </xf>
    <xf numFmtId="1" fontId="4" fillId="4" borderId="35" xfId="2" applyNumberFormat="1" applyFont="1" applyFill="1" applyBorder="1" applyProtection="1">
      <protection locked="0"/>
    </xf>
    <xf numFmtId="1" fontId="4" fillId="0" borderId="75" xfId="2" applyNumberFormat="1" applyFont="1" applyBorder="1"/>
    <xf numFmtId="1" fontId="4" fillId="0" borderId="42" xfId="2" applyNumberFormat="1" applyFont="1" applyBorder="1"/>
    <xf numFmtId="1" fontId="4" fillId="0" borderId="43" xfId="2" applyNumberFormat="1" applyFont="1" applyBorder="1"/>
    <xf numFmtId="1" fontId="4" fillId="4" borderId="93" xfId="2" applyNumberFormat="1" applyFont="1" applyFill="1" applyBorder="1" applyProtection="1">
      <protection locked="0"/>
    </xf>
    <xf numFmtId="1" fontId="4" fillId="4" borderId="76" xfId="2" applyNumberFormat="1" applyFont="1" applyFill="1" applyBorder="1" applyProtection="1">
      <protection locked="0"/>
    </xf>
    <xf numFmtId="1" fontId="4" fillId="4" borderId="42" xfId="2" applyNumberFormat="1" applyFont="1" applyFill="1" applyBorder="1" applyProtection="1">
      <protection locked="0"/>
    </xf>
    <xf numFmtId="1" fontId="4" fillId="4" borderId="45" xfId="2" applyNumberFormat="1" applyFont="1" applyFill="1" applyBorder="1" applyProtection="1">
      <protection locked="0"/>
    </xf>
    <xf numFmtId="1" fontId="4" fillId="4" borderId="43" xfId="2" applyNumberFormat="1" applyFont="1" applyFill="1" applyBorder="1" applyProtection="1">
      <protection locked="0"/>
    </xf>
    <xf numFmtId="1" fontId="4" fillId="0" borderId="0" xfId="0" applyNumberFormat="1" applyFont="1" applyAlignment="1">
      <alignment horizontal="right" vertical="center" wrapText="1"/>
    </xf>
    <xf numFmtId="1" fontId="4" fillId="0" borderId="63" xfId="2" applyNumberFormat="1" applyFont="1" applyBorder="1" applyAlignment="1">
      <alignment horizontal="right" vertical="center" wrapText="1"/>
    </xf>
    <xf numFmtId="1" fontId="4" fillId="4" borderId="88" xfId="2" applyNumberFormat="1" applyFont="1" applyFill="1" applyBorder="1" applyProtection="1">
      <protection locked="0"/>
    </xf>
    <xf numFmtId="1" fontId="4" fillId="0" borderId="91" xfId="2" applyNumberFormat="1" applyFont="1" applyBorder="1" applyAlignment="1">
      <alignment horizontal="left" vertical="center" wrapText="1"/>
    </xf>
    <xf numFmtId="1" fontId="4" fillId="4" borderId="26" xfId="2" applyNumberFormat="1" applyFont="1" applyFill="1" applyBorder="1" applyProtection="1">
      <protection locked="0"/>
    </xf>
    <xf numFmtId="1" fontId="4" fillId="4" borderId="87" xfId="2" applyNumberFormat="1" applyFont="1" applyFill="1" applyBorder="1" applyProtection="1">
      <protection locked="0"/>
    </xf>
    <xf numFmtId="1" fontId="4" fillId="4" borderId="100" xfId="2" applyNumberFormat="1" applyFont="1" applyFill="1" applyBorder="1" applyProtection="1">
      <protection locked="0"/>
    </xf>
    <xf numFmtId="1" fontId="4" fillId="4" borderId="27" xfId="2" applyNumberFormat="1" applyFont="1" applyFill="1" applyBorder="1" applyProtection="1">
      <protection locked="0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1" fontId="4" fillId="4" borderId="72" xfId="2" applyNumberFormat="1" applyFont="1" applyFill="1" applyBorder="1" applyProtection="1">
      <protection locked="0"/>
    </xf>
    <xf numFmtId="1" fontId="4" fillId="4" borderId="106" xfId="2" applyNumberFormat="1" applyFont="1" applyFill="1" applyBorder="1" applyProtection="1">
      <protection locked="0"/>
    </xf>
    <xf numFmtId="1" fontId="4" fillId="4" borderId="2" xfId="2" applyNumberFormat="1" applyFont="1" applyFill="1" applyBorder="1" applyProtection="1">
      <protection locked="0"/>
    </xf>
    <xf numFmtId="1" fontId="4" fillId="4" borderId="66" xfId="2" applyNumberFormat="1" applyFont="1" applyFill="1" applyBorder="1" applyProtection="1"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11" borderId="0" xfId="0" applyFont="1" applyFill="1" applyAlignment="1">
      <alignment vertical="center"/>
    </xf>
    <xf numFmtId="1" fontId="10" fillId="0" borderId="0" xfId="0" applyNumberFormat="1" applyFont="1" applyAlignment="1">
      <alignment vertical="center"/>
    </xf>
    <xf numFmtId="0" fontId="22" fillId="10" borderId="25" xfId="0" applyFont="1" applyFill="1" applyBorder="1" applyAlignment="1" applyProtection="1">
      <alignment horizontal="right" vertical="center"/>
      <protection locked="0"/>
    </xf>
    <xf numFmtId="0" fontId="22" fillId="10" borderId="107" xfId="0" applyFont="1" applyFill="1" applyBorder="1" applyAlignment="1" applyProtection="1">
      <alignment horizontal="right" vertical="center"/>
      <protection locked="0"/>
    </xf>
    <xf numFmtId="0" fontId="22" fillId="10" borderId="68" xfId="0" applyFont="1" applyFill="1" applyBorder="1" applyAlignment="1" applyProtection="1">
      <alignment horizontal="right" vertical="center"/>
      <protection locked="0"/>
    </xf>
    <xf numFmtId="0" fontId="22" fillId="10" borderId="48" xfId="0" applyFont="1" applyFill="1" applyBorder="1" applyAlignment="1" applyProtection="1">
      <alignment horizontal="right" vertical="center"/>
      <protection locked="0"/>
    </xf>
    <xf numFmtId="0" fontId="22" fillId="10" borderId="13" xfId="0" applyFont="1" applyFill="1" applyBorder="1" applyAlignment="1" applyProtection="1">
      <alignment horizontal="right" vertical="center"/>
      <protection locked="0"/>
    </xf>
    <xf numFmtId="0" fontId="22" fillId="10" borderId="108" xfId="0" applyFont="1" applyFill="1" applyBorder="1" applyAlignment="1" applyProtection="1">
      <alignment horizontal="right" vertical="center"/>
      <protection locked="0"/>
    </xf>
    <xf numFmtId="0" fontId="22" fillId="10" borderId="76" xfId="0" applyFont="1" applyFill="1" applyBorder="1" applyAlignment="1" applyProtection="1">
      <alignment horizontal="right" vertical="center"/>
      <protection locked="0"/>
    </xf>
    <xf numFmtId="0" fontId="22" fillId="10" borderId="43" xfId="0" applyFont="1" applyFill="1" applyBorder="1" applyAlignment="1" applyProtection="1">
      <alignment horizontal="right" vertical="center"/>
      <protection locked="0"/>
    </xf>
    <xf numFmtId="0" fontId="21" fillId="0" borderId="24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40" xfId="0" applyFont="1" applyBorder="1" applyAlignment="1">
      <alignment vertical="center" wrapText="1"/>
    </xf>
    <xf numFmtId="0" fontId="22" fillId="10" borderId="26" xfId="0" applyFont="1" applyFill="1" applyBorder="1" applyAlignment="1" applyProtection="1">
      <alignment horizontal="right" vertical="center"/>
      <protection locked="0"/>
    </xf>
    <xf numFmtId="0" fontId="22" fillId="10" borderId="109" xfId="0" applyFont="1" applyFill="1" applyBorder="1" applyAlignment="1" applyProtection="1">
      <alignment horizontal="right" vertical="center"/>
      <protection locked="0"/>
    </xf>
    <xf numFmtId="0" fontId="22" fillId="10" borderId="110" xfId="0" applyFont="1" applyFill="1" applyBorder="1" applyAlignment="1" applyProtection="1">
      <alignment horizontal="right" vertical="center"/>
      <protection locked="0"/>
    </xf>
    <xf numFmtId="0" fontId="22" fillId="10" borderId="27" xfId="0" applyFont="1" applyFill="1" applyBorder="1" applyAlignment="1" applyProtection="1">
      <alignment horizontal="right" vertical="center"/>
      <protection locked="0"/>
    </xf>
    <xf numFmtId="0" fontId="5" fillId="0" borderId="0" xfId="0" applyFont="1"/>
    <xf numFmtId="1" fontId="4" fillId="4" borderId="49" xfId="2" applyNumberFormat="1" applyFont="1" applyFill="1" applyBorder="1" applyProtection="1">
      <protection locked="0"/>
    </xf>
    <xf numFmtId="1" fontId="4" fillId="4" borderId="28" xfId="2" applyNumberFormat="1" applyFont="1" applyFill="1" applyBorder="1" applyProtection="1">
      <protection locked="0"/>
    </xf>
    <xf numFmtId="1" fontId="4" fillId="4" borderId="36" xfId="2" applyNumberFormat="1" applyFont="1" applyFill="1" applyBorder="1" applyProtection="1">
      <protection locked="0"/>
    </xf>
    <xf numFmtId="1" fontId="4" fillId="4" borderId="98" xfId="2" applyNumberFormat="1" applyFont="1" applyFill="1" applyBorder="1" applyProtection="1">
      <protection locked="0"/>
    </xf>
    <xf numFmtId="1" fontId="4" fillId="4" borderId="44" xfId="2" applyNumberFormat="1" applyFont="1" applyFill="1" applyBorder="1" applyProtection="1">
      <protection locked="0"/>
    </xf>
    <xf numFmtId="1" fontId="8" fillId="12" borderId="111" xfId="5" applyNumberFormat="1" applyFont="1" applyFill="1" applyBorder="1" applyAlignment="1">
      <alignment wrapText="1"/>
    </xf>
    <xf numFmtId="1" fontId="8" fillId="12" borderId="0" xfId="5" applyNumberFormat="1" applyFont="1" applyFill="1" applyAlignment="1">
      <alignment wrapText="1"/>
    </xf>
    <xf numFmtId="1" fontId="4" fillId="0" borderId="122" xfId="5" applyNumberFormat="1" applyFont="1" applyBorder="1" applyAlignment="1">
      <alignment horizontal="center" vertical="center" wrapText="1"/>
    </xf>
    <xf numFmtId="1" fontId="4" fillId="0" borderId="123" xfId="5" applyNumberFormat="1" applyFont="1" applyBorder="1" applyAlignment="1">
      <alignment horizontal="center" vertical="center" wrapText="1"/>
    </xf>
    <xf numFmtId="1" fontId="4" fillId="0" borderId="119" xfId="5" applyNumberFormat="1" applyFont="1" applyBorder="1" applyAlignment="1">
      <alignment horizontal="center" vertical="center" wrapText="1"/>
    </xf>
    <xf numFmtId="1" fontId="4" fillId="0" borderId="124" xfId="5" applyNumberFormat="1" applyFont="1" applyBorder="1" applyAlignment="1">
      <alignment horizontal="center" vertical="center" wrapText="1"/>
    </xf>
    <xf numFmtId="1" fontId="4" fillId="0" borderId="125" xfId="5" applyNumberFormat="1" applyFont="1" applyBorder="1" applyAlignment="1">
      <alignment horizontal="center" vertical="center" wrapText="1"/>
    </xf>
    <xf numFmtId="1" fontId="4" fillId="0" borderId="113" xfId="5" applyNumberFormat="1" applyFont="1" applyBorder="1" applyAlignment="1">
      <alignment horizontal="center" vertical="center" wrapText="1"/>
    </xf>
    <xf numFmtId="1" fontId="4" fillId="0" borderId="128" xfId="5" applyNumberFormat="1" applyFont="1" applyBorder="1" applyAlignment="1">
      <alignment horizontal="right"/>
    </xf>
    <xf numFmtId="1" fontId="4" fillId="0" borderId="129" xfId="5" applyNumberFormat="1" applyFont="1" applyBorder="1" applyAlignment="1">
      <alignment horizontal="right"/>
    </xf>
    <xf numFmtId="1" fontId="4" fillId="0" borderId="130" xfId="5" applyNumberFormat="1" applyFont="1" applyBorder="1" applyAlignment="1">
      <alignment horizontal="right"/>
    </xf>
    <xf numFmtId="1" fontId="4" fillId="13" borderId="131" xfId="5" applyNumberFormat="1" applyFont="1" applyFill="1" applyBorder="1" applyProtection="1">
      <protection locked="0"/>
    </xf>
    <xf numFmtId="1" fontId="4" fillId="13" borderId="132" xfId="5" applyNumberFormat="1" applyFont="1" applyFill="1" applyBorder="1" applyProtection="1">
      <protection locked="0"/>
    </xf>
    <xf numFmtId="1" fontId="4" fillId="14" borderId="133" xfId="5" applyNumberFormat="1" applyFont="1" applyFill="1" applyBorder="1"/>
    <xf numFmtId="1" fontId="4" fillId="14" borderId="134" xfId="5" applyNumberFormat="1" applyFont="1" applyFill="1" applyBorder="1"/>
    <xf numFmtId="1" fontId="4" fillId="0" borderId="137" xfId="5" applyNumberFormat="1" applyFont="1" applyBorder="1" applyAlignment="1">
      <alignment horizontal="right"/>
    </xf>
    <xf numFmtId="1" fontId="4" fillId="0" borderId="131" xfId="5" applyNumberFormat="1" applyFont="1" applyBorder="1" applyAlignment="1">
      <alignment horizontal="right"/>
    </xf>
    <xf numFmtId="1" fontId="4" fillId="0" borderId="138" xfId="5" applyNumberFormat="1" applyFont="1" applyBorder="1" applyAlignment="1">
      <alignment horizontal="right"/>
    </xf>
    <xf numFmtId="1" fontId="4" fillId="14" borderId="131" xfId="5" applyNumberFormat="1" applyFont="1" applyFill="1" applyBorder="1"/>
    <xf numFmtId="1" fontId="4" fillId="14" borderId="139" xfId="5" applyNumberFormat="1" applyFont="1" applyFill="1" applyBorder="1"/>
    <xf numFmtId="1" fontId="4" fillId="13" borderId="140" xfId="5" applyNumberFormat="1" applyFont="1" applyFill="1" applyBorder="1" applyProtection="1">
      <protection locked="0"/>
    </xf>
    <xf numFmtId="1" fontId="4" fillId="13" borderId="139" xfId="5" applyNumberFormat="1" applyFont="1" applyFill="1" applyBorder="1" applyProtection="1">
      <protection locked="0"/>
    </xf>
    <xf numFmtId="1" fontId="4" fillId="14" borderId="140" xfId="5" applyNumberFormat="1" applyFont="1" applyFill="1" applyBorder="1"/>
    <xf numFmtId="1" fontId="4" fillId="0" borderId="143" xfId="5" applyNumberFormat="1" applyFont="1" applyBorder="1" applyAlignment="1">
      <alignment horizontal="right" wrapText="1"/>
    </xf>
    <xf numFmtId="1" fontId="4" fillId="0" borderId="144" xfId="5" applyNumberFormat="1" applyFont="1" applyBorder="1" applyAlignment="1">
      <alignment horizontal="right" wrapText="1"/>
    </xf>
    <xf numFmtId="1" fontId="4" fillId="0" borderId="145" xfId="5" applyNumberFormat="1" applyFont="1" applyBorder="1" applyAlignment="1">
      <alignment horizontal="right" wrapText="1"/>
    </xf>
    <xf numFmtId="1" fontId="4" fillId="14" borderId="146" xfId="5" applyNumberFormat="1" applyFont="1" applyFill="1" applyBorder="1"/>
    <xf numFmtId="1" fontId="4" fillId="14" borderId="147" xfId="5" applyNumberFormat="1" applyFont="1" applyFill="1" applyBorder="1"/>
    <xf numFmtId="1" fontId="4" fillId="14" borderId="148" xfId="5" applyNumberFormat="1" applyFont="1" applyFill="1" applyBorder="1"/>
    <xf numFmtId="1" fontId="4" fillId="13" borderId="149" xfId="5" applyNumberFormat="1" applyFont="1" applyFill="1" applyBorder="1" applyProtection="1">
      <protection locked="0"/>
    </xf>
    <xf numFmtId="1" fontId="4" fillId="13" borderId="150" xfId="5" applyNumberFormat="1" applyFont="1" applyFill="1" applyBorder="1" applyProtection="1">
      <protection locked="0"/>
    </xf>
    <xf numFmtId="1" fontId="4" fillId="13" borderId="148" xfId="5" applyNumberFormat="1" applyFont="1" applyFill="1" applyBorder="1" applyProtection="1">
      <protection locked="0"/>
    </xf>
    <xf numFmtId="1" fontId="4" fillId="13" borderId="147" xfId="5" applyNumberFormat="1" applyFont="1" applyFill="1" applyBorder="1" applyProtection="1">
      <protection locked="0"/>
    </xf>
    <xf numFmtId="1" fontId="4" fillId="0" borderId="126" xfId="5" applyNumberFormat="1" applyFont="1" applyBorder="1" applyAlignment="1">
      <alignment vertical="center" wrapText="1"/>
    </xf>
    <xf numFmtId="1" fontId="4" fillId="0" borderId="152" xfId="5" applyNumberFormat="1" applyFont="1" applyBorder="1" applyAlignment="1">
      <alignment horizontal="right" wrapText="1"/>
    </xf>
    <xf numFmtId="1" fontId="4" fillId="0" borderId="153" xfId="5" applyNumberFormat="1" applyFont="1" applyBorder="1" applyAlignment="1">
      <alignment horizontal="right" wrapText="1"/>
    </xf>
    <xf numFmtId="1" fontId="4" fillId="0" borderId="154" xfId="5" applyNumberFormat="1" applyFont="1" applyBorder="1" applyAlignment="1">
      <alignment horizontal="right" wrapText="1"/>
    </xf>
    <xf numFmtId="1" fontId="4" fillId="13" borderId="155" xfId="5" applyNumberFormat="1" applyFont="1" applyFill="1" applyBorder="1" applyProtection="1">
      <protection locked="0"/>
    </xf>
    <xf numFmtId="1" fontId="4" fillId="13" borderId="156" xfId="5" applyNumberFormat="1" applyFont="1" applyFill="1" applyBorder="1" applyProtection="1">
      <protection locked="0"/>
    </xf>
    <xf numFmtId="1" fontId="4" fillId="13" borderId="157" xfId="5" applyNumberFormat="1" applyFont="1" applyFill="1" applyBorder="1" applyProtection="1">
      <protection locked="0"/>
    </xf>
    <xf numFmtId="1" fontId="4" fillId="13" borderId="158" xfId="5" applyNumberFormat="1" applyFont="1" applyFill="1" applyBorder="1" applyProtection="1">
      <protection locked="0"/>
    </xf>
    <xf numFmtId="1" fontId="4" fillId="13" borderId="159" xfId="5" applyNumberFormat="1" applyFont="1" applyFill="1" applyBorder="1" applyProtection="1">
      <protection locked="0"/>
    </xf>
    <xf numFmtId="1" fontId="4" fillId="0" borderId="135" xfId="5" applyNumberFormat="1" applyFont="1" applyBorder="1" applyAlignment="1">
      <alignment vertical="center" wrapText="1"/>
    </xf>
    <xf numFmtId="1" fontId="4" fillId="0" borderId="58" xfId="5" applyNumberFormat="1" applyFont="1" applyBorder="1" applyAlignment="1">
      <alignment horizontal="right" wrapText="1"/>
    </xf>
    <xf numFmtId="1" fontId="4" fillId="0" borderId="161" xfId="5" applyNumberFormat="1" applyFont="1" applyBorder="1" applyAlignment="1">
      <alignment horizontal="right" wrapText="1"/>
    </xf>
    <xf numFmtId="1" fontId="4" fillId="0" borderId="162" xfId="5" applyNumberFormat="1" applyFont="1" applyBorder="1" applyAlignment="1">
      <alignment horizontal="right" wrapText="1"/>
    </xf>
    <xf numFmtId="1" fontId="4" fillId="13" borderId="163" xfId="5" applyNumberFormat="1" applyFont="1" applyFill="1" applyBorder="1" applyProtection="1">
      <protection locked="0"/>
    </xf>
    <xf numFmtId="1" fontId="4" fillId="13" borderId="164" xfId="5" applyNumberFormat="1" applyFont="1" applyFill="1" applyBorder="1" applyProtection="1">
      <protection locked="0"/>
    </xf>
    <xf numFmtId="1" fontId="4" fillId="13" borderId="162" xfId="5" applyNumberFormat="1" applyFont="1" applyFill="1" applyBorder="1" applyProtection="1">
      <protection locked="0"/>
    </xf>
    <xf numFmtId="1" fontId="4" fillId="0" borderId="166" xfId="5" applyNumberFormat="1" applyFont="1" applyBorder="1" applyAlignment="1">
      <alignment vertical="center" wrapText="1"/>
    </xf>
    <xf numFmtId="1" fontId="4" fillId="0" borderId="167" xfId="5" applyNumberFormat="1" applyFont="1" applyBorder="1" applyAlignment="1">
      <alignment horizontal="right" wrapText="1"/>
    </xf>
    <xf numFmtId="1" fontId="4" fillId="0" borderId="168" xfId="5" applyNumberFormat="1" applyFont="1" applyBorder="1" applyAlignment="1">
      <alignment horizontal="right" wrapText="1"/>
    </xf>
    <xf numFmtId="1" fontId="4" fillId="13" borderId="146" xfId="5" applyNumberFormat="1" applyFont="1" applyFill="1" applyBorder="1" applyProtection="1">
      <protection locked="0"/>
    </xf>
    <xf numFmtId="1" fontId="4" fillId="13" borderId="169" xfId="5" applyNumberFormat="1" applyFont="1" applyFill="1" applyBorder="1" applyProtection="1">
      <protection locked="0"/>
    </xf>
    <xf numFmtId="1" fontId="4" fillId="13" borderId="170" xfId="5" applyNumberFormat="1" applyFont="1" applyFill="1" applyBorder="1" applyProtection="1">
      <protection locked="0"/>
    </xf>
    <xf numFmtId="1" fontId="4" fillId="13" borderId="168" xfId="5" applyNumberFormat="1" applyFont="1" applyFill="1" applyBorder="1" applyProtection="1">
      <protection locked="0"/>
    </xf>
    <xf numFmtId="0" fontId="6" fillId="0" borderId="0" xfId="0" applyFont="1"/>
    <xf numFmtId="0" fontId="24" fillId="0" borderId="0" xfId="5" applyFont="1"/>
    <xf numFmtId="1" fontId="4" fillId="0" borderId="0" xfId="2" quotePrefix="1" applyNumberFormat="1" applyFont="1" applyAlignment="1">
      <alignment vertical="center" wrapText="1"/>
    </xf>
    <xf numFmtId="1" fontId="4" fillId="0" borderId="0" xfId="2" applyNumberFormat="1" applyFont="1" applyAlignment="1">
      <alignment vertical="center" wrapText="1"/>
    </xf>
    <xf numFmtId="1" fontId="4" fillId="0" borderId="77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vertical="center" wrapText="1"/>
    </xf>
    <xf numFmtId="1" fontId="4" fillId="4" borderId="51" xfId="2" applyNumberFormat="1" applyFont="1" applyFill="1" applyBorder="1" applyProtection="1">
      <protection locked="0"/>
    </xf>
    <xf numFmtId="1" fontId="4" fillId="0" borderId="0" xfId="2" applyNumberFormat="1" applyFont="1" applyProtection="1">
      <protection locked="0"/>
    </xf>
    <xf numFmtId="0" fontId="4" fillId="0" borderId="32" xfId="0" applyFont="1" applyBorder="1" applyAlignment="1">
      <alignment vertical="center" wrapText="1"/>
    </xf>
    <xf numFmtId="1" fontId="4" fillId="4" borderId="38" xfId="2" applyNumberFormat="1" applyFont="1" applyFill="1" applyBorder="1" applyProtection="1">
      <protection locked="0"/>
    </xf>
    <xf numFmtId="0" fontId="4" fillId="0" borderId="12" xfId="0" applyFont="1" applyBorder="1" applyAlignment="1">
      <alignment vertical="center" wrapText="1"/>
    </xf>
    <xf numFmtId="1" fontId="4" fillId="0" borderId="14" xfId="0" applyNumberFormat="1" applyFont="1" applyBorder="1"/>
    <xf numFmtId="1" fontId="4" fillId="4" borderId="56" xfId="2" applyNumberFormat="1" applyFont="1" applyFill="1" applyBorder="1" applyProtection="1">
      <protection locked="0"/>
    </xf>
    <xf numFmtId="1" fontId="14" fillId="15" borderId="24" xfId="0" applyNumberFormat="1" applyFont="1" applyFill="1" applyBorder="1"/>
    <xf numFmtId="1" fontId="14" fillId="15" borderId="32" xfId="0" applyNumberFormat="1" applyFont="1" applyFill="1" applyBorder="1"/>
    <xf numFmtId="1" fontId="4" fillId="15" borderId="12" xfId="0" applyNumberFormat="1" applyFont="1" applyFill="1" applyBorder="1"/>
    <xf numFmtId="1" fontId="6" fillId="15" borderId="0" xfId="0" applyNumberFormat="1" applyFont="1" applyFill="1" applyAlignment="1">
      <alignment vertical="center"/>
    </xf>
    <xf numFmtId="0" fontId="5" fillId="15" borderId="0" xfId="0" applyFont="1" applyFill="1"/>
    <xf numFmtId="0" fontId="1" fillId="15" borderId="0" xfId="0" applyFont="1" applyFill="1"/>
    <xf numFmtId="1" fontId="4" fillId="15" borderId="77" xfId="0" applyNumberFormat="1" applyFont="1" applyFill="1" applyBorder="1" applyAlignment="1">
      <alignment horizontal="center"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15" borderId="171" xfId="0" applyNumberFormat="1" applyFont="1" applyFill="1" applyBorder="1" applyAlignment="1">
      <alignment horizontal="center" vertical="center" wrapText="1"/>
    </xf>
    <xf numFmtId="1" fontId="4" fillId="15" borderId="49" xfId="0" applyNumberFormat="1" applyFont="1" applyFill="1" applyBorder="1" applyAlignment="1">
      <alignment vertical="center" wrapText="1"/>
    </xf>
    <xf numFmtId="1" fontId="4" fillId="15" borderId="25" xfId="0" applyNumberFormat="1" applyFont="1" applyFill="1" applyBorder="1" applyAlignment="1">
      <alignment horizontal="right" wrapText="1"/>
    </xf>
    <xf numFmtId="1" fontId="4" fillId="15" borderId="67" xfId="0" applyNumberFormat="1" applyFont="1" applyFill="1" applyBorder="1" applyAlignment="1">
      <alignment horizontal="right" wrapText="1"/>
    </xf>
    <xf numFmtId="1" fontId="4" fillId="15" borderId="47" xfId="0" applyNumberFormat="1" applyFont="1" applyFill="1" applyBorder="1" applyAlignment="1">
      <alignment horizontal="right"/>
    </xf>
    <xf numFmtId="1" fontId="4" fillId="15" borderId="25" xfId="0" applyNumberFormat="1" applyFont="1" applyFill="1" applyBorder="1"/>
    <xf numFmtId="1" fontId="4" fillId="15" borderId="48" xfId="0" applyNumberFormat="1" applyFont="1" applyFill="1" applyBorder="1"/>
    <xf numFmtId="1" fontId="4" fillId="15" borderId="107" xfId="0" applyNumberFormat="1" applyFont="1" applyFill="1" applyBorder="1"/>
    <xf numFmtId="1" fontId="4" fillId="15" borderId="47" xfId="0" applyNumberFormat="1" applyFont="1" applyFill="1" applyBorder="1"/>
    <xf numFmtId="1" fontId="4" fillId="15" borderId="24" xfId="0" applyNumberFormat="1" applyFont="1" applyFill="1" applyBorder="1"/>
    <xf numFmtId="1" fontId="4" fillId="15" borderId="28" xfId="0" applyNumberFormat="1" applyFont="1" applyFill="1" applyBorder="1" applyAlignment="1">
      <alignment vertical="center" wrapText="1"/>
    </xf>
    <xf numFmtId="1" fontId="4" fillId="15" borderId="26" xfId="0" applyNumberFormat="1" applyFont="1" applyFill="1" applyBorder="1" applyAlignment="1">
      <alignment horizontal="right" wrapText="1"/>
    </xf>
    <xf numFmtId="1" fontId="4" fillId="15" borderId="69" xfId="0" applyNumberFormat="1" applyFont="1" applyFill="1" applyBorder="1" applyAlignment="1">
      <alignment horizontal="right" wrapText="1"/>
    </xf>
    <xf numFmtId="1" fontId="4" fillId="15" borderId="91" xfId="0" applyNumberFormat="1" applyFont="1" applyFill="1" applyBorder="1" applyAlignment="1">
      <alignment horizontal="right"/>
    </xf>
    <xf numFmtId="1" fontId="4" fillId="15" borderId="26" xfId="0" applyNumberFormat="1" applyFont="1" applyFill="1" applyBorder="1"/>
    <xf numFmtId="1" fontId="4" fillId="15" borderId="27" xfId="0" applyNumberFormat="1" applyFont="1" applyFill="1" applyBorder="1"/>
    <xf numFmtId="1" fontId="4" fillId="15" borderId="109" xfId="0" applyNumberFormat="1" applyFont="1" applyFill="1" applyBorder="1"/>
    <xf numFmtId="1" fontId="4" fillId="15" borderId="91" xfId="0" applyNumberFormat="1" applyFont="1" applyFill="1" applyBorder="1"/>
    <xf numFmtId="1" fontId="4" fillId="15" borderId="40" xfId="0" applyNumberFormat="1" applyFont="1" applyFill="1" applyBorder="1"/>
    <xf numFmtId="1" fontId="14" fillId="15" borderId="25" xfId="0" applyNumberFormat="1" applyFont="1" applyFill="1" applyBorder="1" applyAlignment="1">
      <alignment horizontal="right" wrapText="1"/>
    </xf>
    <xf numFmtId="1" fontId="14" fillId="15" borderId="25" xfId="0" applyNumberFormat="1" applyFont="1" applyFill="1" applyBorder="1"/>
    <xf numFmtId="1" fontId="14" fillId="15" borderId="48" xfId="0" applyNumberFormat="1" applyFont="1" applyFill="1" applyBorder="1"/>
    <xf numFmtId="1" fontId="14" fillId="15" borderId="107" xfId="0" applyNumberFormat="1" applyFont="1" applyFill="1" applyBorder="1"/>
    <xf numFmtId="1" fontId="14" fillId="15" borderId="47" xfId="0" applyNumberFormat="1" applyFont="1" applyFill="1" applyBorder="1"/>
    <xf numFmtId="1" fontId="14" fillId="15" borderId="26" xfId="0" applyNumberFormat="1" applyFont="1" applyFill="1" applyBorder="1" applyAlignment="1">
      <alignment horizontal="right" wrapText="1"/>
    </xf>
    <xf numFmtId="1" fontId="14" fillId="15" borderId="26" xfId="0" applyNumberFormat="1" applyFont="1" applyFill="1" applyBorder="1"/>
    <xf numFmtId="1" fontId="14" fillId="15" borderId="27" xfId="0" applyNumberFormat="1" applyFont="1" applyFill="1" applyBorder="1"/>
    <xf numFmtId="1" fontId="14" fillId="15" borderId="109" xfId="0" applyNumberFormat="1" applyFont="1" applyFill="1" applyBorder="1"/>
    <xf numFmtId="1" fontId="14" fillId="15" borderId="91" xfId="0" applyNumberFormat="1" applyFont="1" applyFill="1" applyBorder="1"/>
    <xf numFmtId="1" fontId="14" fillId="15" borderId="40" xfId="0" applyNumberFormat="1" applyFont="1" applyFill="1" applyBorder="1"/>
    <xf numFmtId="1" fontId="4" fillId="15" borderId="36" xfId="0" applyNumberFormat="1" applyFont="1" applyFill="1" applyBorder="1" applyAlignment="1">
      <alignment vertical="center" wrapText="1"/>
    </xf>
    <xf numFmtId="1" fontId="4" fillId="15" borderId="34" xfId="0" applyNumberFormat="1" applyFont="1" applyFill="1" applyBorder="1" applyAlignment="1">
      <alignment horizontal="right" wrapText="1"/>
    </xf>
    <xf numFmtId="1" fontId="4" fillId="15" borderId="71" xfId="0" applyNumberFormat="1" applyFont="1" applyFill="1" applyBorder="1" applyAlignment="1">
      <alignment horizontal="right" wrapText="1"/>
    </xf>
    <xf numFmtId="1" fontId="4" fillId="15" borderId="39" xfId="0" applyNumberFormat="1" applyFont="1" applyFill="1" applyBorder="1" applyAlignment="1">
      <alignment horizontal="right"/>
    </xf>
    <xf numFmtId="1" fontId="4" fillId="15" borderId="34" xfId="0" applyNumberFormat="1" applyFont="1" applyFill="1" applyBorder="1"/>
    <xf numFmtId="1" fontId="4" fillId="15" borderId="35" xfId="0" applyNumberFormat="1" applyFont="1" applyFill="1" applyBorder="1"/>
    <xf numFmtId="1" fontId="4" fillId="15" borderId="172" xfId="0" applyNumberFormat="1" applyFont="1" applyFill="1" applyBorder="1"/>
    <xf numFmtId="1" fontId="14" fillId="15" borderId="34" xfId="0" applyNumberFormat="1" applyFont="1" applyFill="1" applyBorder="1" applyAlignment="1">
      <alignment horizontal="right" wrapText="1"/>
    </xf>
    <xf numFmtId="1" fontId="14" fillId="15" borderId="34" xfId="0" applyNumberFormat="1" applyFont="1" applyFill="1" applyBorder="1"/>
    <xf numFmtId="1" fontId="14" fillId="15" borderId="35" xfId="0" applyNumberFormat="1" applyFont="1" applyFill="1" applyBorder="1"/>
    <xf numFmtId="1" fontId="14" fillId="15" borderId="172" xfId="0" applyNumberFormat="1" applyFont="1" applyFill="1" applyBorder="1"/>
    <xf numFmtId="1" fontId="14" fillId="15" borderId="39" xfId="0" applyNumberFormat="1" applyFont="1" applyFill="1" applyBorder="1"/>
    <xf numFmtId="1" fontId="4" fillId="15" borderId="72" xfId="0" applyNumberFormat="1" applyFont="1" applyFill="1" applyBorder="1"/>
    <xf numFmtId="1" fontId="4" fillId="15" borderId="14" xfId="0" applyNumberFormat="1" applyFont="1" applyFill="1" applyBorder="1"/>
    <xf numFmtId="1" fontId="4" fillId="15" borderId="66" xfId="0" applyNumberFormat="1" applyFont="1" applyFill="1" applyBorder="1"/>
    <xf numFmtId="1" fontId="4" fillId="15" borderId="173" xfId="0" applyNumberFormat="1" applyFont="1" applyFill="1" applyBorder="1"/>
    <xf numFmtId="1" fontId="4" fillId="15" borderId="99" xfId="0" applyNumberFormat="1" applyFont="1" applyFill="1" applyBorder="1"/>
    <xf numFmtId="1" fontId="4" fillId="15" borderId="21" xfId="0" applyNumberFormat="1" applyFont="1" applyFill="1" applyBorder="1"/>
    <xf numFmtId="0" fontId="25" fillId="0" borderId="0" xfId="0" applyFont="1"/>
    <xf numFmtId="0" fontId="26" fillId="0" borderId="0" xfId="0" applyFont="1"/>
    <xf numFmtId="1" fontId="21" fillId="3" borderId="77" xfId="0" applyNumberFormat="1" applyFont="1" applyFill="1" applyBorder="1" applyAlignment="1">
      <alignment horizontal="center" vertical="center" wrapText="1"/>
    </xf>
    <xf numFmtId="1" fontId="21" fillId="3" borderId="2" xfId="0" applyNumberFormat="1" applyFont="1" applyFill="1" applyBorder="1" applyAlignment="1">
      <alignment horizontal="center" vertical="center" wrapText="1"/>
    </xf>
    <xf numFmtId="1" fontId="4" fillId="0" borderId="49" xfId="0" applyNumberFormat="1" applyFont="1" applyBorder="1" applyAlignment="1">
      <alignment horizontal="left" vertical="center" wrapText="1"/>
    </xf>
    <xf numFmtId="1" fontId="4" fillId="3" borderId="24" xfId="0" applyNumberFormat="1" applyFont="1" applyFill="1" applyBorder="1" applyAlignment="1">
      <alignment horizontal="right" wrapText="1"/>
    </xf>
    <xf numFmtId="1" fontId="4" fillId="3" borderId="25" xfId="0" applyNumberFormat="1" applyFont="1" applyFill="1" applyBorder="1" applyAlignment="1">
      <alignment horizontal="right" wrapText="1"/>
    </xf>
    <xf numFmtId="0" fontId="4" fillId="0" borderId="25" xfId="0" applyFont="1" applyBorder="1"/>
    <xf numFmtId="1" fontId="4" fillId="4" borderId="107" xfId="0" applyNumberFormat="1" applyFont="1" applyFill="1" applyBorder="1" applyProtection="1">
      <protection locked="0"/>
    </xf>
    <xf numFmtId="1" fontId="4" fillId="0" borderId="44" xfId="0" applyNumberFormat="1" applyFont="1" applyBorder="1" applyAlignment="1">
      <alignment horizontal="left" vertical="center" wrapText="1"/>
    </xf>
    <xf numFmtId="1" fontId="4" fillId="3" borderId="12" xfId="0" applyNumberFormat="1" applyFont="1" applyFill="1" applyBorder="1" applyAlignment="1">
      <alignment horizontal="right" wrapText="1"/>
    </xf>
    <xf numFmtId="1" fontId="4" fillId="3" borderId="13" xfId="0" applyNumberFormat="1" applyFont="1" applyFill="1" applyBorder="1" applyAlignment="1">
      <alignment horizontal="right" wrapText="1"/>
    </xf>
    <xf numFmtId="1" fontId="4" fillId="3" borderId="75" xfId="0" applyNumberFormat="1" applyFont="1" applyFill="1" applyBorder="1" applyAlignment="1">
      <alignment horizontal="right" wrapText="1"/>
    </xf>
    <xf numFmtId="1" fontId="4" fillId="3" borderId="43" xfId="0" applyNumberFormat="1" applyFont="1" applyFill="1" applyBorder="1" applyAlignment="1">
      <alignment horizontal="right" wrapText="1"/>
    </xf>
    <xf numFmtId="1" fontId="4" fillId="14" borderId="174" xfId="5" applyNumberFormat="1" applyFont="1" applyFill="1" applyBorder="1"/>
    <xf numFmtId="1" fontId="4" fillId="14" borderId="175" xfId="5" applyNumberFormat="1" applyFont="1" applyFill="1" applyBorder="1"/>
    <xf numFmtId="1" fontId="4" fillId="14" borderId="176" xfId="5" applyNumberFormat="1" applyFont="1" applyFill="1" applyBorder="1"/>
    <xf numFmtId="1" fontId="4" fillId="4" borderId="108" xfId="0" applyNumberFormat="1" applyFont="1" applyFill="1" applyBorder="1" applyProtection="1">
      <protection locked="0"/>
    </xf>
    <xf numFmtId="1" fontId="4" fillId="3" borderId="67" xfId="0" applyNumberFormat="1" applyFont="1" applyFill="1" applyBorder="1" applyAlignment="1">
      <alignment horizontal="right" wrapText="1"/>
    </xf>
    <xf numFmtId="1" fontId="4" fillId="3" borderId="48" xfId="0" applyNumberFormat="1" applyFont="1" applyFill="1" applyBorder="1" applyAlignment="1">
      <alignment horizontal="right" wrapText="1"/>
    </xf>
    <xf numFmtId="1" fontId="4" fillId="3" borderId="40" xfId="0" applyNumberFormat="1" applyFont="1" applyFill="1" applyBorder="1" applyAlignment="1">
      <alignment horizontal="right" wrapText="1"/>
    </xf>
    <xf numFmtId="1" fontId="4" fillId="3" borderId="69" xfId="0" applyNumberFormat="1" applyFont="1" applyFill="1" applyBorder="1" applyAlignment="1">
      <alignment horizontal="right" wrapText="1"/>
    </xf>
    <xf numFmtId="1" fontId="4" fillId="3" borderId="27" xfId="0" applyNumberFormat="1" applyFont="1" applyFill="1" applyBorder="1" applyAlignment="1">
      <alignment horizontal="right" wrapText="1"/>
    </xf>
    <xf numFmtId="0" fontId="4" fillId="0" borderId="26" xfId="0" applyFont="1" applyBorder="1"/>
    <xf numFmtId="1" fontId="4" fillId="4" borderId="109" xfId="0" applyNumberFormat="1" applyFont="1" applyFill="1" applyBorder="1" applyProtection="1">
      <protection locked="0"/>
    </xf>
    <xf numFmtId="1" fontId="4" fillId="14" borderId="177" xfId="5" applyNumberFormat="1" applyFont="1" applyFill="1" applyBorder="1"/>
    <xf numFmtId="1" fontId="4" fillId="14" borderId="75" xfId="5" applyNumberFormat="1" applyFont="1" applyFill="1" applyBorder="1"/>
    <xf numFmtId="1" fontId="4" fillId="14" borderId="178" xfId="5" applyNumberFormat="1" applyFont="1" applyFill="1" applyBorder="1"/>
    <xf numFmtId="1" fontId="4" fillId="14" borderId="90" xfId="5" applyNumberFormat="1" applyFont="1" applyFill="1" applyBorder="1"/>
    <xf numFmtId="1" fontId="27" fillId="16" borderId="0" xfId="0" applyNumberFormat="1" applyFont="1" applyFill="1"/>
    <xf numFmtId="1" fontId="4" fillId="0" borderId="24" xfId="0" applyNumberFormat="1" applyFont="1" applyBorder="1" applyAlignment="1">
      <alignment horizontal="left" vertical="center"/>
    </xf>
    <xf numFmtId="1" fontId="5" fillId="0" borderId="179" xfId="0" applyNumberFormat="1" applyFont="1" applyBorder="1"/>
    <xf numFmtId="1" fontId="4" fillId="0" borderId="22" xfId="0" applyNumberFormat="1" applyFont="1" applyBorder="1" applyAlignment="1">
      <alignment horizontal="right"/>
    </xf>
    <xf numFmtId="1" fontId="4" fillId="0" borderId="64" xfId="0" applyNumberFormat="1" applyFont="1" applyBorder="1" applyAlignment="1">
      <alignment horizontal="right"/>
    </xf>
    <xf numFmtId="1" fontId="4" fillId="0" borderId="90" xfId="0" applyNumberFormat="1" applyFont="1" applyBorder="1" applyAlignment="1">
      <alignment horizontal="right"/>
    </xf>
    <xf numFmtId="1" fontId="4" fillId="5" borderId="182" xfId="1" applyNumberFormat="1" applyFont="1" applyBorder="1" applyProtection="1">
      <protection locked="0"/>
    </xf>
    <xf numFmtId="1" fontId="4" fillId="5" borderId="183" xfId="1" applyNumberFormat="1" applyFont="1" applyBorder="1" applyProtection="1">
      <protection locked="0"/>
    </xf>
    <xf numFmtId="1" fontId="4" fillId="4" borderId="90" xfId="0" applyNumberFormat="1" applyFont="1" applyFill="1" applyBorder="1" applyProtection="1">
      <protection locked="0"/>
    </xf>
    <xf numFmtId="1" fontId="4" fillId="5" borderId="184" xfId="1" applyNumberFormat="1" applyFont="1" applyBorder="1" applyProtection="1">
      <protection locked="0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192" xfId="0" applyNumberFormat="1" applyFont="1" applyBorder="1" applyAlignment="1">
      <alignment horizontal="center" vertical="center" wrapText="1"/>
    </xf>
    <xf numFmtId="1" fontId="4" fillId="0" borderId="190" xfId="0" applyNumberFormat="1" applyFont="1" applyBorder="1" applyAlignment="1">
      <alignment horizontal="center" vertical="center" wrapText="1"/>
    </xf>
    <xf numFmtId="1" fontId="4" fillId="0" borderId="193" xfId="0" applyNumberFormat="1" applyFont="1" applyBorder="1" applyAlignment="1">
      <alignment horizontal="center" vertical="center" wrapText="1"/>
    </xf>
    <xf numFmtId="1" fontId="4" fillId="0" borderId="188" xfId="0" applyNumberFormat="1" applyFont="1" applyBorder="1" applyAlignment="1">
      <alignment horizontal="center" vertical="center" wrapText="1"/>
    </xf>
    <xf numFmtId="1" fontId="4" fillId="0" borderId="191" xfId="0" applyNumberFormat="1" applyFont="1" applyBorder="1" applyAlignment="1">
      <alignment horizontal="right" wrapText="1"/>
    </xf>
    <xf numFmtId="1" fontId="4" fillId="0" borderId="194" xfId="0" applyNumberFormat="1" applyFont="1" applyBorder="1" applyAlignment="1">
      <alignment horizontal="right" wrapText="1"/>
    </xf>
    <xf numFmtId="1" fontId="4" fillId="0" borderId="190" xfId="0" applyNumberFormat="1" applyFont="1" applyBorder="1" applyAlignment="1">
      <alignment horizontal="right" wrapText="1"/>
    </xf>
    <xf numFmtId="1" fontId="4" fillId="4" borderId="193" xfId="0" applyNumberFormat="1" applyFont="1" applyFill="1" applyBorder="1" applyProtection="1">
      <protection locked="0"/>
    </xf>
    <xf numFmtId="1" fontId="4" fillId="4" borderId="195" xfId="0" applyNumberFormat="1" applyFont="1" applyFill="1" applyBorder="1" applyProtection="1">
      <protection locked="0"/>
    </xf>
    <xf numFmtId="1" fontId="4" fillId="4" borderId="196" xfId="0" applyNumberFormat="1" applyFont="1" applyFill="1" applyBorder="1" applyProtection="1">
      <protection locked="0"/>
    </xf>
    <xf numFmtId="1" fontId="4" fillId="4" borderId="197" xfId="0" applyNumberFormat="1" applyFont="1" applyFill="1" applyBorder="1" applyProtection="1">
      <protection locked="0"/>
    </xf>
    <xf numFmtId="1" fontId="4" fillId="4" borderId="190" xfId="0" applyNumberFormat="1" applyFont="1" applyFill="1" applyBorder="1" applyProtection="1">
      <protection locked="0"/>
    </xf>
    <xf numFmtId="1" fontId="4" fillId="0" borderId="91" xfId="0" applyNumberFormat="1" applyFont="1" applyBorder="1" applyAlignment="1">
      <alignment horizontal="right"/>
    </xf>
    <xf numFmtId="1" fontId="4" fillId="3" borderId="91" xfId="0" applyNumberFormat="1" applyFont="1" applyFill="1" applyBorder="1" applyAlignment="1">
      <alignment horizontal="right"/>
    </xf>
    <xf numFmtId="1" fontId="4" fillId="0" borderId="185" xfId="0" applyNumberFormat="1" applyFont="1" applyBorder="1" applyAlignment="1">
      <alignment horizontal="left" vertical="center" wrapText="1"/>
    </xf>
    <xf numFmtId="1" fontId="6" fillId="0" borderId="188" xfId="0" applyNumberFormat="1" applyFont="1" applyBorder="1"/>
    <xf numFmtId="1" fontId="8" fillId="0" borderId="188" xfId="0" applyNumberFormat="1" applyFont="1" applyBorder="1"/>
    <xf numFmtId="1" fontId="4" fillId="0" borderId="200" xfId="0" applyNumberFormat="1" applyFont="1" applyBorder="1" applyAlignment="1">
      <alignment horizontal="center" vertical="center" wrapText="1"/>
    </xf>
    <xf numFmtId="1" fontId="4" fillId="0" borderId="25" xfId="0" applyNumberFormat="1" applyFont="1" applyBorder="1" applyAlignment="1">
      <alignment vertical="center" wrapText="1"/>
    </xf>
    <xf numFmtId="1" fontId="4" fillId="0" borderId="187" xfId="0" applyNumberFormat="1" applyFont="1" applyBorder="1" applyAlignment="1">
      <alignment vertical="center" wrapText="1"/>
    </xf>
    <xf numFmtId="1" fontId="4" fillId="0" borderId="193" xfId="0" applyNumberFormat="1" applyFont="1" applyBorder="1" applyAlignment="1">
      <alignment horizontal="right" wrapText="1"/>
    </xf>
    <xf numFmtId="1" fontId="4" fillId="0" borderId="200" xfId="0" applyNumberFormat="1" applyFont="1" applyBorder="1" applyAlignment="1">
      <alignment horizontal="right" wrapText="1"/>
    </xf>
    <xf numFmtId="1" fontId="4" fillId="0" borderId="193" xfId="0" applyNumberFormat="1" applyFont="1" applyBorder="1"/>
    <xf numFmtId="1" fontId="4" fillId="0" borderId="190" xfId="0" applyNumberFormat="1" applyFont="1" applyBorder="1"/>
    <xf numFmtId="1" fontId="4" fillId="0" borderId="187" xfId="0" applyNumberFormat="1" applyFont="1" applyBorder="1"/>
    <xf numFmtId="1" fontId="4" fillId="0" borderId="196" xfId="0" applyNumberFormat="1" applyFont="1" applyBorder="1"/>
    <xf numFmtId="1" fontId="4" fillId="0" borderId="202" xfId="0" applyNumberFormat="1" applyFont="1" applyBorder="1"/>
    <xf numFmtId="1" fontId="4" fillId="0" borderId="195" xfId="0" applyNumberFormat="1" applyFont="1" applyBorder="1"/>
    <xf numFmtId="1" fontId="4" fillId="0" borderId="201" xfId="0" applyNumberFormat="1" applyFont="1" applyBorder="1" applyAlignment="1">
      <alignment horizontal="center" vertical="center" wrapText="1"/>
    </xf>
    <xf numFmtId="1" fontId="4" fillId="0" borderId="187" xfId="0" applyNumberFormat="1" applyFont="1" applyBorder="1" applyAlignment="1">
      <alignment horizontal="center" vertical="center" wrapText="1"/>
    </xf>
    <xf numFmtId="1" fontId="4" fillId="0" borderId="204" xfId="0" applyNumberFormat="1" applyFont="1" applyBorder="1" applyAlignment="1">
      <alignment horizontal="center" vertical="center" wrapText="1"/>
    </xf>
    <xf numFmtId="1" fontId="4" fillId="0" borderId="203" xfId="0" applyNumberFormat="1" applyFont="1" applyBorder="1" applyAlignment="1">
      <alignment horizontal="center" vertical="center" wrapText="1"/>
    </xf>
    <xf numFmtId="1" fontId="4" fillId="0" borderId="201" xfId="0" applyNumberFormat="1" applyFont="1" applyBorder="1"/>
    <xf numFmtId="1" fontId="4" fillId="0" borderId="185" xfId="0" applyNumberFormat="1" applyFont="1" applyBorder="1" applyAlignment="1">
      <alignment horizontal="center" vertical="center" wrapText="1"/>
    </xf>
    <xf numFmtId="1" fontId="4" fillId="8" borderId="15" xfId="0" applyNumberFormat="1" applyFont="1" applyFill="1" applyBorder="1"/>
    <xf numFmtId="1" fontId="4" fillId="9" borderId="31" xfId="0" applyNumberFormat="1" applyFont="1" applyFill="1" applyBorder="1"/>
    <xf numFmtId="1" fontId="4" fillId="9" borderId="15" xfId="0" applyNumberFormat="1" applyFont="1" applyFill="1" applyBorder="1"/>
    <xf numFmtId="1" fontId="4" fillId="0" borderId="195" xfId="0" applyNumberFormat="1" applyFont="1" applyBorder="1" applyAlignment="1">
      <alignment horizontal="center" vertical="center" wrapText="1"/>
    </xf>
    <xf numFmtId="1" fontId="4" fillId="0" borderId="200" xfId="0" applyNumberFormat="1" applyFont="1" applyBorder="1"/>
    <xf numFmtId="1" fontId="4" fillId="8" borderId="205" xfId="0" applyNumberFormat="1" applyFont="1" applyFill="1" applyBorder="1"/>
    <xf numFmtId="1" fontId="4" fillId="0" borderId="191" xfId="0" applyNumberFormat="1" applyFont="1" applyBorder="1" applyAlignment="1">
      <alignment vertical="center" wrapText="1"/>
    </xf>
    <xf numFmtId="1" fontId="4" fillId="10" borderId="205" xfId="0" applyNumberFormat="1" applyFont="1" applyFill="1" applyBorder="1" applyProtection="1">
      <protection locked="0"/>
    </xf>
    <xf numFmtId="1" fontId="4" fillId="3" borderId="193" xfId="0" applyNumberFormat="1" applyFont="1" applyFill="1" applyBorder="1" applyAlignment="1">
      <alignment horizontal="center" vertical="center" wrapText="1"/>
    </xf>
    <xf numFmtId="1" fontId="4" fillId="4" borderId="205" xfId="0" applyNumberFormat="1" applyFont="1" applyFill="1" applyBorder="1" applyProtection="1">
      <protection locked="0"/>
    </xf>
    <xf numFmtId="1" fontId="4" fillId="0" borderId="193" xfId="0" applyNumberFormat="1" applyFont="1" applyBorder="1" applyAlignment="1">
      <alignment vertical="center"/>
    </xf>
    <xf numFmtId="1" fontId="4" fillId="0" borderId="192" xfId="0" applyNumberFormat="1" applyFont="1" applyBorder="1" applyAlignment="1">
      <alignment vertical="center"/>
    </xf>
    <xf numFmtId="1" fontId="4" fillId="0" borderId="195" xfId="0" applyNumberFormat="1" applyFont="1" applyBorder="1" applyAlignment="1">
      <alignment vertical="center"/>
    </xf>
    <xf numFmtId="1" fontId="4" fillId="0" borderId="190" xfId="0" applyNumberFormat="1" applyFont="1" applyBorder="1" applyAlignment="1">
      <alignment vertical="center"/>
    </xf>
    <xf numFmtId="1" fontId="4" fillId="3" borderId="193" xfId="0" applyNumberFormat="1" applyFont="1" applyFill="1" applyBorder="1" applyAlignment="1">
      <alignment vertical="center"/>
    </xf>
    <xf numFmtId="1" fontId="4" fillId="3" borderId="190" xfId="0" applyNumberFormat="1" applyFont="1" applyFill="1" applyBorder="1" applyAlignment="1">
      <alignment vertical="center"/>
    </xf>
    <xf numFmtId="1" fontId="4" fillId="0" borderId="194" xfId="0" applyNumberFormat="1" applyFont="1" applyBorder="1" applyAlignment="1">
      <alignment horizontal="center" vertical="center"/>
    </xf>
    <xf numFmtId="1" fontId="4" fillId="0" borderId="191" xfId="0" applyNumberFormat="1" applyFont="1" applyBorder="1" applyAlignment="1">
      <alignment horizontal="center" vertical="center"/>
    </xf>
    <xf numFmtId="1" fontId="4" fillId="3" borderId="200" xfId="0" applyNumberFormat="1" applyFont="1" applyFill="1" applyBorder="1" applyAlignment="1">
      <alignment horizontal="center" vertical="center" wrapText="1"/>
    </xf>
    <xf numFmtId="1" fontId="4" fillId="0" borderId="192" xfId="0" applyNumberFormat="1" applyFont="1" applyBorder="1"/>
    <xf numFmtId="1" fontId="4" fillId="0" borderId="31" xfId="0" applyNumberFormat="1" applyFont="1" applyBorder="1" applyAlignment="1">
      <alignment horizontal="right" wrapText="1"/>
    </xf>
    <xf numFmtId="1" fontId="4" fillId="0" borderId="191" xfId="4" applyNumberFormat="1" applyFont="1" applyBorder="1" applyAlignment="1" applyProtection="1">
      <alignment horizontal="center" vertical="center"/>
      <protection hidden="1"/>
    </xf>
    <xf numFmtId="1" fontId="4" fillId="0" borderId="193" xfId="2" applyNumberFormat="1" applyFont="1" applyBorder="1" applyAlignment="1">
      <alignment horizontal="center" vertical="center" wrapText="1"/>
    </xf>
    <xf numFmtId="1" fontId="4" fillId="0" borderId="195" xfId="2" applyNumberFormat="1" applyFont="1" applyBorder="1" applyAlignment="1">
      <alignment horizontal="center" vertical="center" wrapText="1"/>
    </xf>
    <xf numFmtId="1" fontId="4" fillId="0" borderId="207" xfId="2" applyNumberFormat="1" applyFont="1" applyBorder="1" applyAlignment="1">
      <alignment horizontal="center" vertical="center" wrapText="1"/>
    </xf>
    <xf numFmtId="1" fontId="4" fillId="0" borderId="200" xfId="2" applyNumberFormat="1" applyFont="1" applyBorder="1" applyAlignment="1">
      <alignment horizontal="center" vertical="center" wrapText="1"/>
    </xf>
    <xf numFmtId="1" fontId="4" fillId="0" borderId="31" xfId="2" applyNumberFormat="1" applyFont="1" applyBorder="1"/>
    <xf numFmtId="1" fontId="4" fillId="0" borderId="193" xfId="2" applyNumberFormat="1" applyFont="1" applyBorder="1"/>
    <xf numFmtId="1" fontId="4" fillId="0" borderId="200" xfId="2" applyNumberFormat="1" applyFont="1" applyBorder="1"/>
    <xf numFmtId="1" fontId="4" fillId="0" borderId="190" xfId="2" applyNumberFormat="1" applyFont="1" applyBorder="1"/>
    <xf numFmtId="1" fontId="4" fillId="0" borderId="195" xfId="2" applyNumberFormat="1" applyFont="1" applyBorder="1"/>
    <xf numFmtId="1" fontId="4" fillId="0" borderId="207" xfId="2" applyNumberFormat="1" applyFont="1" applyBorder="1"/>
    <xf numFmtId="1" fontId="4" fillId="0" borderId="201" xfId="2" applyNumberFormat="1" applyFont="1" applyBorder="1"/>
    <xf numFmtId="1" fontId="4" fillId="0" borderId="196" xfId="2" applyNumberFormat="1" applyFont="1" applyBorder="1" applyAlignment="1">
      <alignment horizontal="center" vertical="center" wrapText="1"/>
    </xf>
    <xf numFmtId="1" fontId="4" fillId="4" borderId="205" xfId="2" applyNumberFormat="1" applyFont="1" applyFill="1" applyBorder="1" applyProtection="1">
      <protection locked="0"/>
    </xf>
    <xf numFmtId="1" fontId="4" fillId="0" borderId="193" xfId="2" applyNumberFormat="1" applyFont="1" applyBorder="1" applyAlignment="1">
      <alignment horizontal="right" vertical="center" wrapText="1"/>
    </xf>
    <xf numFmtId="1" fontId="4" fillId="0" borderId="203" xfId="2" applyNumberFormat="1" applyFont="1" applyBorder="1" applyAlignment="1">
      <alignment horizontal="right" vertical="center" wrapText="1"/>
    </xf>
    <xf numFmtId="1" fontId="4" fillId="0" borderId="31" xfId="2" applyNumberFormat="1" applyFont="1" applyBorder="1" applyAlignment="1">
      <alignment horizontal="left" vertical="center" wrapText="1"/>
    </xf>
    <xf numFmtId="0" fontId="21" fillId="0" borderId="187" xfId="0" applyFont="1" applyBorder="1" applyAlignment="1">
      <alignment horizontal="center" vertical="center" wrapText="1"/>
    </xf>
    <xf numFmtId="0" fontId="21" fillId="0" borderId="207" xfId="0" applyFont="1" applyBorder="1" applyAlignment="1">
      <alignment horizontal="center" vertical="center" wrapText="1"/>
    </xf>
    <xf numFmtId="0" fontId="21" fillId="0" borderId="187" xfId="0" applyFont="1" applyBorder="1" applyAlignment="1">
      <alignment horizontal="right" vertical="center" wrapText="1"/>
    </xf>
    <xf numFmtId="0" fontId="21" fillId="0" borderId="207" xfId="0" applyFont="1" applyBorder="1" applyAlignment="1">
      <alignment horizontal="right" vertical="center" wrapText="1"/>
    </xf>
    <xf numFmtId="0" fontId="21" fillId="0" borderId="188" xfId="0" applyFont="1" applyBorder="1" applyAlignment="1">
      <alignment horizontal="right" vertical="center" wrapText="1"/>
    </xf>
    <xf numFmtId="0" fontId="21" fillId="0" borderId="195" xfId="0" applyFont="1" applyBorder="1" applyAlignment="1">
      <alignment horizontal="right" vertical="center" wrapText="1"/>
    </xf>
    <xf numFmtId="1" fontId="4" fillId="0" borderId="187" xfId="2" applyNumberFormat="1" applyFont="1" applyBorder="1" applyAlignment="1">
      <alignment horizontal="center" vertical="center" wrapText="1"/>
    </xf>
    <xf numFmtId="1" fontId="4" fillId="15" borderId="193" xfId="0" applyNumberFormat="1" applyFont="1" applyFill="1" applyBorder="1" applyAlignment="1">
      <alignment horizontal="center" vertical="center" wrapText="1"/>
    </xf>
    <xf numFmtId="1" fontId="4" fillId="15" borderId="31" xfId="0" applyNumberFormat="1" applyFont="1" applyFill="1" applyBorder="1" applyAlignment="1">
      <alignment horizontal="right"/>
    </xf>
    <xf numFmtId="1" fontId="4" fillId="15" borderId="31" xfId="0" applyNumberFormat="1" applyFont="1" applyFill="1" applyBorder="1"/>
    <xf numFmtId="1" fontId="4" fillId="15" borderId="201" xfId="0" applyNumberFormat="1" applyFont="1" applyFill="1" applyBorder="1" applyAlignment="1">
      <alignment horizontal="center"/>
    </xf>
    <xf numFmtId="1" fontId="4" fillId="15" borderId="193" xfId="0" applyNumberFormat="1" applyFont="1" applyFill="1" applyBorder="1" applyAlignment="1">
      <alignment horizontal="right"/>
    </xf>
    <xf numFmtId="1" fontId="4" fillId="15" borderId="200" xfId="0" applyNumberFormat="1" applyFont="1" applyFill="1" applyBorder="1" applyAlignment="1">
      <alignment horizontal="right"/>
    </xf>
    <xf numFmtId="1" fontId="4" fillId="15" borderId="190" xfId="0" applyNumberFormat="1" applyFont="1" applyFill="1" applyBorder="1" applyAlignment="1">
      <alignment horizontal="right"/>
    </xf>
    <xf numFmtId="1" fontId="4" fillId="15" borderId="193" xfId="0" applyNumberFormat="1" applyFont="1" applyFill="1" applyBorder="1"/>
    <xf numFmtId="1" fontId="4" fillId="15" borderId="190" xfId="0" applyNumberFormat="1" applyFont="1" applyFill="1" applyBorder="1"/>
    <xf numFmtId="1" fontId="4" fillId="15" borderId="195" xfId="0" applyNumberFormat="1" applyFont="1" applyFill="1" applyBorder="1"/>
    <xf numFmtId="1" fontId="4" fillId="15" borderId="187" xfId="0" applyNumberFormat="1" applyFont="1" applyFill="1" applyBorder="1"/>
    <xf numFmtId="1" fontId="4" fillId="15" borderId="207" xfId="0" applyNumberFormat="1" applyFont="1" applyFill="1" applyBorder="1"/>
    <xf numFmtId="1" fontId="4" fillId="15" borderId="201" xfId="0" applyNumberFormat="1" applyFont="1" applyFill="1" applyBorder="1"/>
    <xf numFmtId="1" fontId="14" fillId="15" borderId="31" xfId="0" applyNumberFormat="1" applyFont="1" applyFill="1" applyBorder="1"/>
    <xf numFmtId="1" fontId="14" fillId="15" borderId="193" xfId="0" applyNumberFormat="1" applyFont="1" applyFill="1" applyBorder="1" applyAlignment="1">
      <alignment horizontal="right"/>
    </xf>
    <xf numFmtId="1" fontId="14" fillId="15" borderId="193" xfId="0" applyNumberFormat="1" applyFont="1" applyFill="1" applyBorder="1"/>
    <xf numFmtId="1" fontId="14" fillId="15" borderId="195" xfId="0" applyNumberFormat="1" applyFont="1" applyFill="1" applyBorder="1"/>
    <xf numFmtId="1" fontId="14" fillId="15" borderId="187" xfId="0" applyNumberFormat="1" applyFont="1" applyFill="1" applyBorder="1"/>
    <xf numFmtId="1" fontId="14" fillId="15" borderId="207" xfId="0" applyNumberFormat="1" applyFont="1" applyFill="1" applyBorder="1"/>
    <xf numFmtId="1" fontId="14" fillId="15" borderId="190" xfId="0" applyNumberFormat="1" applyFont="1" applyFill="1" applyBorder="1"/>
    <xf numFmtId="1" fontId="14" fillId="15" borderId="201" xfId="0" applyNumberFormat="1" applyFont="1" applyFill="1" applyBorder="1"/>
    <xf numFmtId="1" fontId="4" fillId="15" borderId="195" xfId="0" applyNumberFormat="1" applyFont="1" applyFill="1" applyBorder="1" applyAlignment="1">
      <alignment horizontal="right"/>
    </xf>
    <xf numFmtId="1" fontId="4" fillId="15" borderId="200" xfId="0" applyNumberFormat="1" applyFont="1" applyFill="1" applyBorder="1"/>
    <xf numFmtId="1" fontId="4" fillId="15" borderId="188" xfId="0" applyNumberFormat="1" applyFont="1" applyFill="1" applyBorder="1"/>
    <xf numFmtId="1" fontId="14" fillId="15" borderId="208" xfId="0" applyNumberFormat="1" applyFont="1" applyFill="1" applyBorder="1" applyAlignment="1">
      <alignment horizontal="right"/>
    </xf>
    <xf numFmtId="1" fontId="14" fillId="15" borderId="209" xfId="0" applyNumberFormat="1" applyFont="1" applyFill="1" applyBorder="1"/>
    <xf numFmtId="1" fontId="14" fillId="15" borderId="210" xfId="0" applyNumberFormat="1" applyFont="1" applyFill="1" applyBorder="1"/>
    <xf numFmtId="1" fontId="14" fillId="15" borderId="211" xfId="0" applyNumberFormat="1" applyFont="1" applyFill="1" applyBorder="1"/>
    <xf numFmtId="1" fontId="14" fillId="15" borderId="212" xfId="0" applyNumberFormat="1" applyFont="1" applyFill="1" applyBorder="1"/>
    <xf numFmtId="1" fontId="14" fillId="15" borderId="213" xfId="0" applyNumberFormat="1" applyFont="1" applyFill="1" applyBorder="1"/>
    <xf numFmtId="1" fontId="14" fillId="15" borderId="208" xfId="0" applyNumberFormat="1" applyFont="1" applyFill="1" applyBorder="1"/>
    <xf numFmtId="1" fontId="21" fillId="3" borderId="191" xfId="0" applyNumberFormat="1" applyFont="1" applyFill="1" applyBorder="1" applyAlignment="1">
      <alignment horizontal="center" vertical="center" wrapText="1"/>
    </xf>
    <xf numFmtId="1" fontId="21" fillId="3" borderId="199" xfId="0" applyNumberFormat="1" applyFont="1" applyFill="1" applyBorder="1" applyAlignment="1">
      <alignment horizontal="center" vertical="center" wrapText="1"/>
    </xf>
    <xf numFmtId="1" fontId="21" fillId="3" borderId="193" xfId="0" applyNumberFormat="1" applyFont="1" applyFill="1" applyBorder="1" applyAlignment="1">
      <alignment horizontal="center" vertical="center" wrapText="1"/>
    </xf>
    <xf numFmtId="1" fontId="21" fillId="3" borderId="195" xfId="0" applyNumberFormat="1" applyFont="1" applyFill="1" applyBorder="1" applyAlignment="1">
      <alignment horizontal="center" vertical="center" wrapText="1"/>
    </xf>
    <xf numFmtId="1" fontId="21" fillId="3" borderId="200" xfId="0" applyNumberFormat="1" applyFont="1" applyFill="1" applyBorder="1" applyAlignment="1">
      <alignment horizontal="center" vertical="center" wrapText="1"/>
    </xf>
    <xf numFmtId="1" fontId="21" fillId="3" borderId="190" xfId="0" applyNumberFormat="1" applyFont="1" applyFill="1" applyBorder="1" applyAlignment="1">
      <alignment horizontal="center" vertical="center" wrapText="1"/>
    </xf>
    <xf numFmtId="1" fontId="21" fillId="3" borderId="207" xfId="0" applyNumberFormat="1" applyFont="1" applyFill="1" applyBorder="1" applyAlignment="1">
      <alignment horizontal="center" vertical="center" wrapText="1"/>
    </xf>
    <xf numFmtId="1" fontId="4" fillId="0" borderId="214" xfId="0" applyNumberFormat="1" applyFont="1" applyBorder="1" applyAlignment="1">
      <alignment horizontal="center" vertical="center" wrapText="1"/>
    </xf>
    <xf numFmtId="1" fontId="4" fillId="0" borderId="214" xfId="0" applyNumberFormat="1" applyFont="1" applyBorder="1" applyAlignment="1">
      <alignment horizontal="right"/>
    </xf>
    <xf numFmtId="1" fontId="4" fillId="4" borderId="214" xfId="0" applyNumberFormat="1" applyFont="1" applyFill="1" applyBorder="1" applyProtection="1">
      <protection locked="0"/>
    </xf>
    <xf numFmtId="1" fontId="4" fillId="3" borderId="91" xfId="0" applyNumberFormat="1" applyFont="1" applyFill="1" applyBorder="1"/>
    <xf numFmtId="1" fontId="4" fillId="14" borderId="15" xfId="5" applyNumberFormat="1" applyFont="1" applyFill="1" applyBorder="1"/>
    <xf numFmtId="1" fontId="4" fillId="0" borderId="218" xfId="0" applyNumberFormat="1" applyFont="1" applyBorder="1" applyAlignment="1">
      <alignment horizontal="right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8" xfId="0" applyNumberFormat="1" applyFont="1" applyBorder="1" applyAlignment="1">
      <alignment horizontal="center" vertical="center" wrapText="1"/>
    </xf>
    <xf numFmtId="1" fontId="5" fillId="0" borderId="219" xfId="0" applyNumberFormat="1" applyFont="1" applyBorder="1"/>
    <xf numFmtId="1" fontId="5" fillId="0" borderId="220" xfId="0" applyNumberFormat="1" applyFont="1" applyBorder="1"/>
    <xf numFmtId="1" fontId="5" fillId="0" borderId="221" xfId="0" applyNumberFormat="1" applyFont="1" applyBorder="1"/>
    <xf numFmtId="1" fontId="4" fillId="0" borderId="227" xfId="0" applyNumberFormat="1" applyFont="1" applyBorder="1" applyAlignment="1">
      <alignment horizontal="center" vertical="center" wrapText="1"/>
    </xf>
    <xf numFmtId="1" fontId="4" fillId="0" borderId="228" xfId="0" applyNumberFormat="1" applyFont="1" applyBorder="1" applyAlignment="1">
      <alignment horizontal="center" vertical="center" wrapText="1"/>
    </xf>
    <xf numFmtId="1" fontId="4" fillId="0" borderId="226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center" vertical="center"/>
    </xf>
    <xf numFmtId="1" fontId="4" fillId="0" borderId="227" xfId="0" applyNumberFormat="1" applyFont="1" applyBorder="1" applyAlignment="1">
      <alignment horizontal="right"/>
    </xf>
    <xf numFmtId="1" fontId="4" fillId="0" borderId="228" xfId="0" applyNumberFormat="1" applyFont="1" applyBorder="1" applyAlignment="1">
      <alignment horizontal="right"/>
    </xf>
    <xf numFmtId="1" fontId="4" fillId="0" borderId="226" xfId="0" applyNumberFormat="1" applyFont="1" applyBorder="1" applyAlignment="1">
      <alignment horizontal="right"/>
    </xf>
    <xf numFmtId="1" fontId="4" fillId="4" borderId="227" xfId="0" applyNumberFormat="1" applyFont="1" applyFill="1" applyBorder="1" applyProtection="1">
      <protection locked="0"/>
    </xf>
    <xf numFmtId="1" fontId="4" fillId="4" borderId="226" xfId="0" applyNumberFormat="1" applyFont="1" applyFill="1" applyBorder="1" applyProtection="1">
      <protection locked="0"/>
    </xf>
    <xf numFmtId="1" fontId="4" fillId="0" borderId="230" xfId="0" applyNumberFormat="1" applyFont="1" applyBorder="1" applyAlignment="1">
      <alignment horizontal="left" vertical="center"/>
    </xf>
    <xf numFmtId="1" fontId="4" fillId="0" borderId="231" xfId="0" applyNumberFormat="1" applyFont="1" applyBorder="1" applyAlignment="1">
      <alignment horizontal="right" wrapText="1"/>
    </xf>
    <xf numFmtId="1" fontId="4" fillId="0" borderId="232" xfId="0" applyNumberFormat="1" applyFont="1" applyBorder="1" applyAlignment="1">
      <alignment horizontal="right"/>
    </xf>
    <xf numFmtId="1" fontId="4" fillId="4" borderId="231" xfId="0" applyNumberFormat="1" applyFont="1" applyFill="1" applyBorder="1" applyProtection="1">
      <protection locked="0"/>
    </xf>
    <xf numFmtId="1" fontId="4" fillId="4" borderId="232" xfId="0" applyNumberFormat="1" applyFont="1" applyFill="1" applyBorder="1" applyProtection="1">
      <protection locked="0"/>
    </xf>
    <xf numFmtId="1" fontId="4" fillId="5" borderId="233" xfId="1" applyNumberFormat="1" applyFont="1" applyBorder="1" applyProtection="1">
      <protection locked="0"/>
    </xf>
    <xf numFmtId="1" fontId="4" fillId="5" borderId="234" xfId="1" applyNumberFormat="1" applyFont="1" applyBorder="1" applyProtection="1">
      <protection locked="0"/>
    </xf>
    <xf numFmtId="1" fontId="4" fillId="5" borderId="235" xfId="1" applyNumberFormat="1" applyFont="1" applyBorder="1" applyProtection="1">
      <protection locked="0"/>
    </xf>
    <xf numFmtId="1" fontId="4" fillId="0" borderId="229" xfId="0" applyNumberFormat="1" applyFont="1" applyBorder="1" applyAlignment="1">
      <alignment horizontal="center" vertical="center" wrapText="1"/>
    </xf>
    <xf numFmtId="1" fontId="4" fillId="0" borderId="240" xfId="0" applyNumberFormat="1" applyFont="1" applyBorder="1" applyAlignment="1">
      <alignment horizontal="center" vertical="center" wrapText="1"/>
    </xf>
    <xf numFmtId="1" fontId="4" fillId="0" borderId="241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right" wrapText="1"/>
    </xf>
    <xf numFmtId="1" fontId="4" fillId="0" borderId="226" xfId="0" applyNumberFormat="1" applyFont="1" applyBorder="1" applyAlignment="1">
      <alignment horizontal="right" wrapText="1"/>
    </xf>
    <xf numFmtId="1" fontId="4" fillId="4" borderId="241" xfId="0" applyNumberFormat="1" applyFont="1" applyFill="1" applyBorder="1" applyProtection="1">
      <protection locked="0"/>
    </xf>
    <xf numFmtId="1" fontId="4" fillId="4" borderId="242" xfId="0" applyNumberFormat="1" applyFont="1" applyFill="1" applyBorder="1" applyProtection="1">
      <protection locked="0"/>
    </xf>
    <xf numFmtId="1" fontId="4" fillId="4" borderId="243" xfId="0" applyNumberFormat="1" applyFont="1" applyFill="1" applyBorder="1" applyProtection="1">
      <protection locked="0"/>
    </xf>
    <xf numFmtId="1" fontId="4" fillId="4" borderId="244" xfId="0" applyNumberFormat="1" applyFont="1" applyFill="1" applyBorder="1" applyProtection="1">
      <protection locked="0"/>
    </xf>
    <xf numFmtId="1" fontId="4" fillId="0" borderId="245" xfId="0" applyNumberFormat="1" applyFont="1" applyBorder="1" applyAlignment="1">
      <alignment horizontal="left" vertical="center" wrapText="1"/>
    </xf>
    <xf numFmtId="1" fontId="4" fillId="0" borderId="246" xfId="0" applyNumberFormat="1" applyFont="1" applyBorder="1" applyAlignment="1">
      <alignment horizontal="right" wrapText="1"/>
    </xf>
    <xf numFmtId="1" fontId="4" fillId="0" borderId="230" xfId="0" applyNumberFormat="1" applyFont="1" applyBorder="1" applyAlignment="1">
      <alignment horizontal="left" vertical="center" wrapText="1"/>
    </xf>
    <xf numFmtId="1" fontId="4" fillId="4" borderId="247" xfId="0" applyNumberFormat="1" applyFont="1" applyFill="1" applyBorder="1" applyProtection="1">
      <protection locked="0"/>
    </xf>
    <xf numFmtId="1" fontId="4" fillId="4" borderId="248" xfId="0" applyNumberFormat="1" applyFont="1" applyFill="1" applyBorder="1" applyProtection="1">
      <protection locked="0"/>
    </xf>
    <xf numFmtId="1" fontId="4" fillId="4" borderId="249" xfId="0" applyNumberFormat="1" applyFont="1" applyFill="1" applyBorder="1" applyProtection="1">
      <protection locked="0"/>
    </xf>
    <xf numFmtId="1" fontId="4" fillId="4" borderId="250" xfId="0" applyNumberFormat="1" applyFont="1" applyFill="1" applyBorder="1" applyProtection="1">
      <protection locked="0"/>
    </xf>
    <xf numFmtId="1" fontId="4" fillId="0" borderId="251" xfId="0" applyNumberFormat="1" applyFont="1" applyBorder="1" applyAlignment="1">
      <alignment horizontal="right" wrapText="1"/>
    </xf>
    <xf numFmtId="1" fontId="4" fillId="0" borderId="236" xfId="0" applyNumberFormat="1" applyFont="1" applyBorder="1" applyAlignment="1">
      <alignment horizontal="left" vertical="center" wrapText="1"/>
    </xf>
    <xf numFmtId="1" fontId="4" fillId="0" borderId="253" xfId="0" applyNumberFormat="1" applyFont="1" applyBorder="1" applyAlignment="1">
      <alignment horizontal="right" wrapText="1"/>
    </xf>
    <xf numFmtId="1" fontId="4" fillId="0" borderId="254" xfId="0" applyNumberFormat="1" applyFont="1" applyBorder="1" applyAlignment="1">
      <alignment horizontal="right" wrapText="1"/>
    </xf>
    <xf numFmtId="1" fontId="6" fillId="0" borderId="255" xfId="0" applyNumberFormat="1" applyFont="1" applyBorder="1"/>
    <xf numFmtId="1" fontId="8" fillId="0" borderId="255" xfId="0" applyNumberFormat="1" applyFont="1" applyBorder="1"/>
    <xf numFmtId="1" fontId="4" fillId="0" borderId="253" xfId="0" applyNumberFormat="1" applyFont="1" applyBorder="1" applyAlignment="1">
      <alignment horizontal="center" vertical="center" wrapText="1"/>
    </xf>
    <xf numFmtId="1" fontId="4" fillId="0" borderId="248" xfId="0" applyNumberFormat="1" applyFont="1" applyBorder="1" applyAlignment="1">
      <alignment vertical="center" wrapText="1"/>
    </xf>
    <xf numFmtId="1" fontId="4" fillId="0" borderId="231" xfId="0" applyNumberFormat="1" applyFont="1" applyBorder="1" applyAlignment="1">
      <alignment vertical="center" wrapText="1"/>
    </xf>
    <xf numFmtId="1" fontId="4" fillId="0" borderId="259" xfId="0" applyNumberFormat="1" applyFont="1" applyBorder="1" applyAlignment="1">
      <alignment vertical="center" wrapText="1"/>
    </xf>
    <xf numFmtId="1" fontId="4" fillId="0" borderId="232" xfId="0" applyNumberFormat="1" applyFont="1" applyBorder="1"/>
    <xf numFmtId="1" fontId="4" fillId="4" borderId="260" xfId="0" applyNumberFormat="1" applyFont="1" applyFill="1" applyBorder="1" applyProtection="1">
      <protection locked="0"/>
    </xf>
    <xf numFmtId="1" fontId="4" fillId="0" borderId="258" xfId="0" applyNumberFormat="1" applyFont="1" applyBorder="1" applyAlignment="1">
      <alignment horizontal="center" vertical="center" wrapText="1"/>
    </xf>
    <xf numFmtId="1" fontId="4" fillId="0" borderId="255" xfId="0" applyNumberFormat="1" applyFont="1" applyBorder="1" applyAlignment="1">
      <alignment horizontal="center" vertical="center" wrapText="1"/>
    </xf>
    <xf numFmtId="1" fontId="4" fillId="0" borderId="224" xfId="0" applyNumberFormat="1" applyFont="1" applyBorder="1" applyAlignment="1">
      <alignment vertical="center" wrapText="1"/>
    </xf>
    <xf numFmtId="1" fontId="4" fillId="0" borderId="227" xfId="0" applyNumberFormat="1" applyFont="1" applyBorder="1" applyAlignment="1">
      <alignment horizontal="right" wrapText="1"/>
    </xf>
    <xf numFmtId="1" fontId="4" fillId="0" borderId="228" xfId="0" applyNumberFormat="1" applyFont="1" applyBorder="1" applyAlignment="1">
      <alignment horizontal="right" wrapText="1"/>
    </xf>
    <xf numFmtId="1" fontId="4" fillId="0" borderId="258" xfId="0" applyNumberFormat="1" applyFont="1" applyBorder="1" applyAlignment="1">
      <alignment horizontal="right" wrapText="1"/>
    </xf>
    <xf numFmtId="1" fontId="4" fillId="0" borderId="227" xfId="0" applyNumberFormat="1" applyFont="1" applyBorder="1"/>
    <xf numFmtId="1" fontId="4" fillId="0" borderId="258" xfId="0" applyNumberFormat="1" applyFont="1" applyBorder="1"/>
    <xf numFmtId="1" fontId="4" fillId="0" borderId="224" xfId="0" applyNumberFormat="1" applyFont="1" applyBorder="1"/>
    <xf numFmtId="1" fontId="4" fillId="0" borderId="261" xfId="0" applyNumberFormat="1" applyFont="1" applyBorder="1"/>
    <xf numFmtId="1" fontId="4" fillId="0" borderId="262" xfId="0" applyNumberFormat="1" applyFont="1" applyBorder="1"/>
    <xf numFmtId="1" fontId="4" fillId="0" borderId="263" xfId="0" applyNumberFormat="1" applyFont="1" applyBorder="1"/>
    <xf numFmtId="1" fontId="4" fillId="0" borderId="222" xfId="0" applyNumberFormat="1" applyFont="1" applyBorder="1" applyAlignment="1">
      <alignment horizontal="center" vertical="center" wrapText="1"/>
    </xf>
    <xf numFmtId="1" fontId="4" fillId="0" borderId="224" xfId="0" applyNumberFormat="1" applyFont="1" applyBorder="1" applyAlignment="1">
      <alignment horizontal="center" vertical="center" wrapText="1"/>
    </xf>
    <xf numFmtId="1" fontId="4" fillId="0" borderId="265" xfId="0" applyNumberFormat="1" applyFont="1" applyBorder="1" applyAlignment="1">
      <alignment horizontal="center" vertical="center" wrapText="1"/>
    </xf>
    <xf numFmtId="1" fontId="4" fillId="0" borderId="230" xfId="0" applyNumberFormat="1" applyFont="1" applyBorder="1" applyAlignment="1">
      <alignment horizontal="right" wrapText="1"/>
    </xf>
    <xf numFmtId="1" fontId="4" fillId="4" borderId="230" xfId="0" applyNumberFormat="1" applyFont="1" applyFill="1" applyBorder="1" applyProtection="1">
      <protection locked="0"/>
    </xf>
    <xf numFmtId="1" fontId="4" fillId="4" borderId="259" xfId="0" applyNumberFormat="1" applyFont="1" applyFill="1" applyBorder="1" applyProtection="1">
      <protection locked="0"/>
    </xf>
    <xf numFmtId="1" fontId="4" fillId="8" borderId="230" xfId="0" applyNumberFormat="1" applyFont="1" applyFill="1" applyBorder="1"/>
    <xf numFmtId="1" fontId="4" fillId="8" borderId="266" xfId="0" applyNumberFormat="1" applyFont="1" applyFill="1" applyBorder="1"/>
    <xf numFmtId="1" fontId="4" fillId="0" borderId="264" xfId="0" applyNumberFormat="1" applyFont="1" applyBorder="1" applyAlignment="1">
      <alignment horizontal="center" vertical="center" wrapText="1"/>
    </xf>
    <xf numFmtId="1" fontId="4" fillId="0" borderId="222" xfId="0" applyNumberFormat="1" applyFont="1" applyBorder="1"/>
    <xf numFmtId="1" fontId="4" fillId="0" borderId="248" xfId="0" applyNumberFormat="1" applyFont="1" applyBorder="1" applyAlignment="1">
      <alignment vertical="center"/>
    </xf>
    <xf numFmtId="1" fontId="4" fillId="0" borderId="236" xfId="0" applyNumberFormat="1" applyFont="1" applyBorder="1" applyAlignment="1">
      <alignment horizontal="center" vertical="center" wrapText="1"/>
    </xf>
    <xf numFmtId="1" fontId="4" fillId="8" borderId="232" xfId="0" applyNumberFormat="1" applyFont="1" applyFill="1" applyBorder="1"/>
    <xf numFmtId="1" fontId="4" fillId="0" borderId="263" xfId="0" applyNumberFormat="1" applyFont="1" applyBorder="1" applyAlignment="1">
      <alignment horizontal="center" vertical="center" wrapText="1"/>
    </xf>
    <xf numFmtId="1" fontId="4" fillId="0" borderId="228" xfId="0" applyNumberFormat="1" applyFont="1" applyBorder="1"/>
    <xf numFmtId="1" fontId="4" fillId="0" borderId="231" xfId="0" applyNumberFormat="1" applyFont="1" applyBorder="1"/>
    <xf numFmtId="1" fontId="4" fillId="0" borderId="259" xfId="0" applyNumberFormat="1" applyFont="1" applyBorder="1"/>
    <xf numFmtId="1" fontId="4" fillId="0" borderId="268" xfId="0" applyNumberFormat="1" applyFont="1" applyBorder="1" applyAlignment="1">
      <alignment horizontal="center" vertical="center" wrapText="1"/>
    </xf>
    <xf numFmtId="1" fontId="4" fillId="0" borderId="231" xfId="0" applyNumberFormat="1" applyFont="1" applyBorder="1" applyAlignment="1">
      <alignment horizontal="right"/>
    </xf>
    <xf numFmtId="1" fontId="4" fillId="8" borderId="231" xfId="0" applyNumberFormat="1" applyFont="1" applyFill="1" applyBorder="1"/>
    <xf numFmtId="1" fontId="4" fillId="8" borderId="267" xfId="0" applyNumberFormat="1" applyFont="1" applyFill="1" applyBorder="1"/>
    <xf numFmtId="1" fontId="4" fillId="0" borderId="251" xfId="0" applyNumberFormat="1" applyFont="1" applyBorder="1" applyAlignment="1">
      <alignment horizontal="right"/>
    </xf>
    <xf numFmtId="1" fontId="4" fillId="8" borderId="251" xfId="0" applyNumberFormat="1" applyFont="1" applyFill="1" applyBorder="1"/>
    <xf numFmtId="1" fontId="4" fillId="8" borderId="252" xfId="0" applyNumberFormat="1" applyFont="1" applyFill="1" applyBorder="1"/>
    <xf numFmtId="1" fontId="4" fillId="0" borderId="253" xfId="0" applyNumberFormat="1" applyFont="1" applyBorder="1" applyAlignment="1">
      <alignment vertical="center" wrapText="1"/>
    </xf>
    <xf numFmtId="1" fontId="4" fillId="10" borderId="267" xfId="0" applyNumberFormat="1" applyFont="1" applyFill="1" applyBorder="1" applyProtection="1">
      <protection locked="0"/>
    </xf>
    <xf numFmtId="1" fontId="4" fillId="3" borderId="227" xfId="0" applyNumberFormat="1" applyFont="1" applyFill="1" applyBorder="1" applyAlignment="1">
      <alignment horizontal="center" vertical="center" wrapText="1"/>
    </xf>
    <xf numFmtId="1" fontId="4" fillId="0" borderId="247" xfId="0" applyNumberFormat="1" applyFont="1" applyBorder="1"/>
    <xf numFmtId="1" fontId="4" fillId="4" borderId="267" xfId="0" applyNumberFormat="1" applyFont="1" applyFill="1" applyBorder="1" applyProtection="1">
      <protection locked="0"/>
    </xf>
    <xf numFmtId="1" fontId="4" fillId="10" borderId="247" xfId="0" applyNumberFormat="1" applyFont="1" applyFill="1" applyBorder="1" applyProtection="1">
      <protection locked="0"/>
    </xf>
    <xf numFmtId="1" fontId="4" fillId="0" borderId="227" xfId="0" applyNumberFormat="1" applyFont="1" applyBorder="1" applyAlignment="1">
      <alignment vertical="center"/>
    </xf>
    <xf numFmtId="1" fontId="4" fillId="0" borderId="268" xfId="0" applyNumberFormat="1" applyFont="1" applyBorder="1" applyAlignment="1">
      <alignment vertical="center"/>
    </xf>
    <xf numFmtId="1" fontId="4" fillId="0" borderId="263" xfId="0" applyNumberFormat="1" applyFont="1" applyBorder="1" applyAlignment="1">
      <alignment vertical="center"/>
    </xf>
    <xf numFmtId="1" fontId="4" fillId="0" borderId="258" xfId="0" applyNumberFormat="1" applyFont="1" applyBorder="1" applyAlignment="1">
      <alignment vertical="center"/>
    </xf>
    <xf numFmtId="1" fontId="4" fillId="3" borderId="227" xfId="0" applyNumberFormat="1" applyFont="1" applyFill="1" applyBorder="1" applyAlignment="1">
      <alignment vertical="center"/>
    </xf>
    <xf numFmtId="1" fontId="4" fillId="3" borderId="258" xfId="0" applyNumberFormat="1" applyFont="1" applyFill="1" applyBorder="1" applyAlignment="1">
      <alignment vertical="center"/>
    </xf>
    <xf numFmtId="1" fontId="4" fillId="0" borderId="251" xfId="0" applyNumberFormat="1" applyFont="1" applyBorder="1"/>
    <xf numFmtId="1" fontId="4" fillId="4" borderId="251" xfId="0" applyNumberFormat="1" applyFont="1" applyFill="1" applyBorder="1" applyProtection="1">
      <protection locked="0"/>
    </xf>
    <xf numFmtId="1" fontId="4" fillId="4" borderId="252" xfId="0" applyNumberFormat="1" applyFont="1" applyFill="1" applyBorder="1" applyProtection="1">
      <protection locked="0"/>
    </xf>
    <xf numFmtId="1" fontId="4" fillId="0" borderId="254" xfId="0" applyNumberFormat="1" applyFont="1" applyBorder="1" applyAlignment="1">
      <alignment horizontal="center" vertical="center"/>
    </xf>
    <xf numFmtId="1" fontId="4" fillId="0" borderId="253" xfId="0" applyNumberFormat="1" applyFont="1" applyBorder="1" applyAlignment="1">
      <alignment horizontal="center" vertical="center"/>
    </xf>
    <xf numFmtId="1" fontId="4" fillId="3" borderId="228" xfId="0" applyNumberFormat="1" applyFont="1" applyFill="1" applyBorder="1" applyAlignment="1">
      <alignment horizontal="center" vertical="center" wrapText="1"/>
    </xf>
    <xf numFmtId="1" fontId="4" fillId="0" borderId="248" xfId="0" applyNumberFormat="1" applyFont="1" applyBorder="1"/>
    <xf numFmtId="1" fontId="4" fillId="10" borderId="231" xfId="0" applyNumberFormat="1" applyFont="1" applyFill="1" applyBorder="1" applyProtection="1">
      <protection locked="0"/>
    </xf>
    <xf numFmtId="1" fontId="4" fillId="10" borderId="259" xfId="0" applyNumberFormat="1" applyFont="1" applyFill="1" applyBorder="1" applyProtection="1">
      <protection locked="0"/>
    </xf>
    <xf numFmtId="1" fontId="4" fillId="0" borderId="268" xfId="0" applyNumberFormat="1" applyFont="1" applyBorder="1"/>
    <xf numFmtId="1" fontId="4" fillId="0" borderId="253" xfId="4" applyNumberFormat="1" applyFont="1" applyBorder="1" applyAlignment="1" applyProtection="1">
      <alignment horizontal="center" vertical="center"/>
      <protection hidden="1"/>
    </xf>
    <xf numFmtId="1" fontId="4" fillId="0" borderId="227" xfId="2" applyNumberFormat="1" applyFont="1" applyBorder="1" applyAlignment="1">
      <alignment horizontal="center" vertical="center" wrapText="1"/>
    </xf>
    <xf numFmtId="1" fontId="4" fillId="0" borderId="263" xfId="2" applyNumberFormat="1" applyFont="1" applyBorder="1" applyAlignment="1">
      <alignment horizontal="center" vertical="center" wrapText="1"/>
    </xf>
    <xf numFmtId="1" fontId="4" fillId="0" borderId="270" xfId="2" applyNumberFormat="1" applyFont="1" applyBorder="1" applyAlignment="1">
      <alignment horizontal="center" vertical="center" wrapText="1"/>
    </xf>
    <xf numFmtId="1" fontId="4" fillId="0" borderId="228" xfId="2" applyNumberFormat="1" applyFont="1" applyBorder="1" applyAlignment="1">
      <alignment horizontal="center" vertical="center" wrapText="1"/>
    </xf>
    <xf numFmtId="1" fontId="4" fillId="0" borderId="230" xfId="2" applyNumberFormat="1" applyFont="1" applyBorder="1"/>
    <xf numFmtId="1" fontId="4" fillId="0" borderId="231" xfId="2" applyNumberFormat="1" applyFont="1" applyBorder="1"/>
    <xf numFmtId="1" fontId="4" fillId="0" borderId="259" xfId="2" applyNumberFormat="1" applyFont="1" applyBorder="1"/>
    <xf numFmtId="1" fontId="4" fillId="0" borderId="232" xfId="2" applyNumberFormat="1" applyFont="1" applyBorder="1"/>
    <xf numFmtId="1" fontId="4" fillId="4" borderId="231" xfId="2" applyNumberFormat="1" applyFont="1" applyFill="1" applyBorder="1" applyProtection="1">
      <protection locked="0"/>
    </xf>
    <xf numFmtId="1" fontId="4" fillId="4" borderId="259" xfId="2" applyNumberFormat="1" applyFont="1" applyFill="1" applyBorder="1" applyProtection="1">
      <protection locked="0"/>
    </xf>
    <xf numFmtId="1" fontId="4" fillId="4" borderId="232" xfId="2" applyNumberFormat="1" applyFont="1" applyFill="1" applyBorder="1" applyProtection="1">
      <protection locked="0"/>
    </xf>
    <xf numFmtId="1" fontId="4" fillId="4" borderId="271" xfId="2" applyNumberFormat="1" applyFont="1" applyFill="1" applyBorder="1" applyProtection="1">
      <protection locked="0"/>
    </xf>
    <xf numFmtId="1" fontId="4" fillId="4" borderId="230" xfId="2" applyNumberFormat="1" applyFont="1" applyFill="1" applyBorder="1" applyProtection="1">
      <protection locked="0"/>
    </xf>
    <xf numFmtId="1" fontId="4" fillId="0" borderId="227" xfId="2" applyNumberFormat="1" applyFont="1" applyBorder="1"/>
    <xf numFmtId="1" fontId="4" fillId="0" borderId="228" xfId="2" applyNumberFormat="1" applyFont="1" applyBorder="1"/>
    <xf numFmtId="1" fontId="4" fillId="0" borderId="258" xfId="2" applyNumberFormat="1" applyFont="1" applyBorder="1"/>
    <xf numFmtId="1" fontId="4" fillId="0" borderId="263" xfId="2" applyNumberFormat="1" applyFont="1" applyBorder="1"/>
    <xf numFmtId="1" fontId="4" fillId="0" borderId="270" xfId="2" applyNumberFormat="1" applyFont="1" applyBorder="1"/>
    <xf numFmtId="1" fontId="4" fillId="0" borderId="222" xfId="2" applyNumberFormat="1" applyFont="1" applyBorder="1"/>
    <xf numFmtId="1" fontId="4" fillId="0" borderId="261" xfId="2" applyNumberFormat="1" applyFont="1" applyBorder="1" applyAlignment="1">
      <alignment horizontal="center" vertical="center" wrapText="1"/>
    </xf>
    <xf numFmtId="1" fontId="4" fillId="0" borderId="247" xfId="2" applyNumberFormat="1" applyFont="1" applyBorder="1"/>
    <xf numFmtId="1" fontId="4" fillId="4" borderId="267" xfId="2" applyNumberFormat="1" applyFont="1" applyFill="1" applyBorder="1" applyProtection="1">
      <protection locked="0"/>
    </xf>
    <xf numFmtId="1" fontId="4" fillId="4" borderId="260" xfId="2" applyNumberFormat="1" applyFont="1" applyFill="1" applyBorder="1" applyProtection="1">
      <protection locked="0"/>
    </xf>
    <xf numFmtId="1" fontId="4" fillId="4" borderId="249" xfId="2" applyNumberFormat="1" applyFont="1" applyFill="1" applyBorder="1" applyProtection="1">
      <protection locked="0"/>
    </xf>
    <xf numFmtId="1" fontId="4" fillId="4" borderId="247" xfId="2" applyNumberFormat="1" applyFont="1" applyFill="1" applyBorder="1" applyProtection="1">
      <protection locked="0"/>
    </xf>
    <xf numFmtId="1" fontId="4" fillId="0" borderId="227" xfId="2" applyNumberFormat="1" applyFont="1" applyBorder="1" applyAlignment="1">
      <alignment horizontal="right" vertical="center" wrapText="1"/>
    </xf>
    <xf numFmtId="1" fontId="4" fillId="0" borderId="264" xfId="2" applyNumberFormat="1" applyFont="1" applyBorder="1" applyAlignment="1">
      <alignment horizontal="right" vertical="center" wrapText="1"/>
    </xf>
    <xf numFmtId="0" fontId="21" fillId="0" borderId="224" xfId="0" applyFont="1" applyBorder="1" applyAlignment="1">
      <alignment horizontal="center" vertical="center" wrapText="1"/>
    </xf>
    <xf numFmtId="0" fontId="21" fillId="0" borderId="270" xfId="0" applyFont="1" applyBorder="1" applyAlignment="1">
      <alignment horizontal="center" vertical="center" wrapText="1"/>
    </xf>
    <xf numFmtId="0" fontId="21" fillId="0" borderId="224" xfId="0" applyFont="1" applyBorder="1" applyAlignment="1">
      <alignment horizontal="right" vertical="center" wrapText="1"/>
    </xf>
    <xf numFmtId="0" fontId="21" fillId="0" borderId="270" xfId="0" applyFont="1" applyBorder="1" applyAlignment="1">
      <alignment horizontal="right" vertical="center" wrapText="1"/>
    </xf>
    <xf numFmtId="0" fontId="21" fillId="0" borderId="255" xfId="0" applyFont="1" applyBorder="1" applyAlignment="1">
      <alignment horizontal="right" vertical="center" wrapText="1"/>
    </xf>
    <xf numFmtId="0" fontId="21" fillId="0" borderId="263" xfId="0" applyFont="1" applyBorder="1" applyAlignment="1">
      <alignment horizontal="right" vertical="center" wrapText="1"/>
    </xf>
    <xf numFmtId="0" fontId="22" fillId="10" borderId="231" xfId="0" applyFont="1" applyFill="1" applyBorder="1" applyAlignment="1" applyProtection="1">
      <alignment horizontal="right" vertical="center"/>
      <protection locked="0"/>
    </xf>
    <xf numFmtId="0" fontId="22" fillId="10" borderId="272" xfId="0" applyFont="1" applyFill="1" applyBorder="1" applyAlignment="1" applyProtection="1">
      <alignment horizontal="right" vertical="center"/>
      <protection locked="0"/>
    </xf>
    <xf numFmtId="0" fontId="22" fillId="10" borderId="260" xfId="0" applyFont="1" applyFill="1" applyBorder="1" applyAlignment="1" applyProtection="1">
      <alignment horizontal="right" vertical="center"/>
      <protection locked="0"/>
    </xf>
    <xf numFmtId="0" fontId="22" fillId="10" borderId="247" xfId="0" applyFont="1" applyFill="1" applyBorder="1" applyAlignment="1" applyProtection="1">
      <alignment horizontal="right" vertical="center"/>
      <protection locked="0"/>
    </xf>
    <xf numFmtId="0" fontId="21" fillId="0" borderId="230" xfId="0" applyFont="1" applyBorder="1" applyAlignment="1">
      <alignment vertical="center" wrapText="1"/>
    </xf>
    <xf numFmtId="1" fontId="4" fillId="0" borderId="224" xfId="2" applyNumberFormat="1" applyFont="1" applyBorder="1" applyAlignment="1">
      <alignment horizontal="center" vertical="center" wrapText="1"/>
    </xf>
    <xf numFmtId="1" fontId="4" fillId="4" borderId="248" xfId="2" applyNumberFormat="1" applyFont="1" applyFill="1" applyBorder="1" applyProtection="1">
      <protection locked="0"/>
    </xf>
    <xf numFmtId="1" fontId="4" fillId="0" borderId="251" xfId="5" applyNumberFormat="1" applyFont="1" applyBorder="1" applyAlignment="1">
      <alignment horizontal="right" wrapText="1"/>
    </xf>
    <xf numFmtId="0" fontId="4" fillId="0" borderId="230" xfId="0" applyFont="1" applyBorder="1" applyAlignment="1">
      <alignment vertical="center" wrapText="1"/>
    </xf>
    <xf numFmtId="1" fontId="4" fillId="15" borderId="227" xfId="0" applyNumberFormat="1" applyFont="1" applyFill="1" applyBorder="1" applyAlignment="1">
      <alignment horizontal="center" vertical="center" wrapText="1"/>
    </xf>
    <xf numFmtId="1" fontId="4" fillId="15" borderId="248" xfId="0" applyNumberFormat="1" applyFont="1" applyFill="1" applyBorder="1" applyAlignment="1">
      <alignment vertical="center" wrapText="1"/>
    </xf>
    <xf numFmtId="1" fontId="4" fillId="15" borderId="231" xfId="0" applyNumberFormat="1" applyFont="1" applyFill="1" applyBorder="1" applyAlignment="1">
      <alignment horizontal="right" wrapText="1"/>
    </xf>
    <xf numFmtId="1" fontId="4" fillId="15" borderId="259" xfId="0" applyNumberFormat="1" applyFont="1" applyFill="1" applyBorder="1" applyAlignment="1">
      <alignment horizontal="right" wrapText="1"/>
    </xf>
    <xf numFmtId="1" fontId="4" fillId="15" borderId="232" xfId="0" applyNumberFormat="1" applyFont="1" applyFill="1" applyBorder="1" applyAlignment="1">
      <alignment horizontal="right"/>
    </xf>
    <xf numFmtId="1" fontId="4" fillId="15" borderId="231" xfId="0" applyNumberFormat="1" applyFont="1" applyFill="1" applyBorder="1"/>
    <xf numFmtId="1" fontId="4" fillId="15" borderId="247" xfId="0" applyNumberFormat="1" applyFont="1" applyFill="1" applyBorder="1"/>
    <xf numFmtId="1" fontId="4" fillId="15" borderId="272" xfId="0" applyNumberFormat="1" applyFont="1" applyFill="1" applyBorder="1"/>
    <xf numFmtId="1" fontId="4" fillId="15" borderId="232" xfId="0" applyNumberFormat="1" applyFont="1" applyFill="1" applyBorder="1"/>
    <xf numFmtId="1" fontId="4" fillId="15" borderId="230" xfId="0" applyNumberFormat="1" applyFont="1" applyFill="1" applyBorder="1"/>
    <xf numFmtId="1" fontId="4" fillId="15" borderId="222" xfId="0" applyNumberFormat="1" applyFont="1" applyFill="1" applyBorder="1" applyAlignment="1">
      <alignment horizontal="center"/>
    </xf>
    <xf numFmtId="1" fontId="4" fillId="15" borderId="227" xfId="0" applyNumberFormat="1" applyFont="1" applyFill="1" applyBorder="1" applyAlignment="1">
      <alignment horizontal="right"/>
    </xf>
    <xf numFmtId="1" fontId="4" fillId="15" borderId="228" xfId="0" applyNumberFormat="1" applyFont="1" applyFill="1" applyBorder="1" applyAlignment="1">
      <alignment horizontal="right"/>
    </xf>
    <xf numFmtId="1" fontId="4" fillId="15" borderId="258" xfId="0" applyNumberFormat="1" applyFont="1" applyFill="1" applyBorder="1" applyAlignment="1">
      <alignment horizontal="right"/>
    </xf>
    <xf numFmtId="1" fontId="4" fillId="15" borderId="227" xfId="0" applyNumberFormat="1" applyFont="1" applyFill="1" applyBorder="1"/>
    <xf numFmtId="1" fontId="4" fillId="15" borderId="258" xfId="0" applyNumberFormat="1" applyFont="1" applyFill="1" applyBorder="1"/>
    <xf numFmtId="1" fontId="4" fillId="15" borderId="263" xfId="0" applyNumberFormat="1" applyFont="1" applyFill="1" applyBorder="1"/>
    <xf numFmtId="1" fontId="4" fillId="15" borderId="224" xfId="0" applyNumberFormat="1" applyFont="1" applyFill="1" applyBorder="1"/>
    <xf numFmtId="1" fontId="4" fillId="15" borderId="270" xfId="0" applyNumberFormat="1" applyFont="1" applyFill="1" applyBorder="1"/>
    <xf numFmtId="1" fontId="4" fillId="15" borderId="222" xfId="0" applyNumberFormat="1" applyFont="1" applyFill="1" applyBorder="1"/>
    <xf numFmtId="1" fontId="14" fillId="15" borderId="231" xfId="0" applyNumberFormat="1" applyFont="1" applyFill="1" applyBorder="1" applyAlignment="1">
      <alignment horizontal="right" wrapText="1"/>
    </xf>
    <xf numFmtId="1" fontId="14" fillId="15" borderId="231" xfId="0" applyNumberFormat="1" applyFont="1" applyFill="1" applyBorder="1"/>
    <xf numFmtId="1" fontId="14" fillId="15" borderId="247" xfId="0" applyNumberFormat="1" applyFont="1" applyFill="1" applyBorder="1"/>
    <xf numFmtId="1" fontId="14" fillId="15" borderId="272" xfId="0" applyNumberFormat="1" applyFont="1" applyFill="1" applyBorder="1"/>
    <xf numFmtId="1" fontId="14" fillId="15" borderId="232" xfId="0" applyNumberFormat="1" applyFont="1" applyFill="1" applyBorder="1"/>
    <xf numFmtId="1" fontId="14" fillId="15" borderId="230" xfId="0" applyNumberFormat="1" applyFont="1" applyFill="1" applyBorder="1"/>
    <xf numFmtId="1" fontId="14" fillId="15" borderId="227" xfId="0" applyNumberFormat="1" applyFont="1" applyFill="1" applyBorder="1" applyAlignment="1">
      <alignment horizontal="right"/>
    </xf>
    <xf numFmtId="1" fontId="14" fillId="15" borderId="227" xfId="0" applyNumberFormat="1" applyFont="1" applyFill="1" applyBorder="1"/>
    <xf numFmtId="1" fontId="14" fillId="15" borderId="263" xfId="0" applyNumberFormat="1" applyFont="1" applyFill="1" applyBorder="1"/>
    <xf numFmtId="1" fontId="14" fillId="15" borderId="224" xfId="0" applyNumberFormat="1" applyFont="1" applyFill="1" applyBorder="1"/>
    <xf numFmtId="1" fontId="14" fillId="15" borderId="270" xfId="0" applyNumberFormat="1" applyFont="1" applyFill="1" applyBorder="1"/>
    <xf numFmtId="1" fontId="14" fillId="15" borderId="258" xfId="0" applyNumberFormat="1" applyFont="1" applyFill="1" applyBorder="1"/>
    <xf numFmtId="1" fontId="14" fillId="15" borderId="222" xfId="0" applyNumberFormat="1" applyFont="1" applyFill="1" applyBorder="1"/>
    <xf numFmtId="1" fontId="4" fillId="15" borderId="263" xfId="0" applyNumberFormat="1" applyFont="1" applyFill="1" applyBorder="1" applyAlignment="1">
      <alignment horizontal="right"/>
    </xf>
    <xf numFmtId="1" fontId="4" fillId="15" borderId="228" xfId="0" applyNumberFormat="1" applyFont="1" applyFill="1" applyBorder="1"/>
    <xf numFmtId="1" fontId="4" fillId="15" borderId="255" xfId="0" applyNumberFormat="1" applyFont="1" applyFill="1" applyBorder="1"/>
    <xf numFmtId="1" fontId="14" fillId="15" borderId="273" xfId="0" applyNumberFormat="1" applyFont="1" applyFill="1" applyBorder="1" applyAlignment="1">
      <alignment horizontal="right"/>
    </xf>
    <xf numFmtId="1" fontId="14" fillId="15" borderId="274" xfId="0" applyNumberFormat="1" applyFont="1" applyFill="1" applyBorder="1"/>
    <xf numFmtId="1" fontId="14" fillId="15" borderId="275" xfId="0" applyNumberFormat="1" applyFont="1" applyFill="1" applyBorder="1"/>
    <xf numFmtId="1" fontId="14" fillId="15" borderId="276" xfId="0" applyNumberFormat="1" applyFont="1" applyFill="1" applyBorder="1"/>
    <xf numFmtId="1" fontId="14" fillId="15" borderId="277" xfId="0" applyNumberFormat="1" applyFont="1" applyFill="1" applyBorder="1"/>
    <xf numFmtId="1" fontId="14" fillId="15" borderId="278" xfId="0" applyNumberFormat="1" applyFont="1" applyFill="1" applyBorder="1"/>
    <xf numFmtId="1" fontId="14" fillId="15" borderId="273" xfId="0" applyNumberFormat="1" applyFont="1" applyFill="1" applyBorder="1"/>
    <xf numFmtId="1" fontId="21" fillId="3" borderId="253" xfId="0" applyNumberFormat="1" applyFont="1" applyFill="1" applyBorder="1" applyAlignment="1">
      <alignment horizontal="center" vertical="center" wrapText="1"/>
    </xf>
    <xf numFmtId="1" fontId="21" fillId="3" borderId="257" xfId="0" applyNumberFormat="1" applyFont="1" applyFill="1" applyBorder="1" applyAlignment="1">
      <alignment horizontal="center" vertical="center" wrapText="1"/>
    </xf>
    <xf numFmtId="1" fontId="21" fillId="3" borderId="227" xfId="0" applyNumberFormat="1" applyFont="1" applyFill="1" applyBorder="1" applyAlignment="1">
      <alignment horizontal="center" vertical="center" wrapText="1"/>
    </xf>
    <xf numFmtId="1" fontId="21" fillId="3" borderId="263" xfId="0" applyNumberFormat="1" applyFont="1" applyFill="1" applyBorder="1" applyAlignment="1">
      <alignment horizontal="center" vertical="center" wrapText="1"/>
    </xf>
    <xf numFmtId="1" fontId="21" fillId="3" borderId="228" xfId="0" applyNumberFormat="1" applyFont="1" applyFill="1" applyBorder="1" applyAlignment="1">
      <alignment horizontal="center" vertical="center" wrapText="1"/>
    </xf>
    <xf numFmtId="1" fontId="21" fillId="3" borderId="258" xfId="0" applyNumberFormat="1" applyFont="1" applyFill="1" applyBorder="1" applyAlignment="1">
      <alignment horizontal="center" vertical="center" wrapText="1"/>
    </xf>
    <xf numFmtId="1" fontId="21" fillId="3" borderId="270" xfId="0" applyNumberFormat="1" applyFont="1" applyFill="1" applyBorder="1" applyAlignment="1">
      <alignment horizontal="center" vertical="center" wrapText="1"/>
    </xf>
    <xf numFmtId="1" fontId="4" fillId="0" borderId="248" xfId="0" applyNumberFormat="1" applyFont="1" applyBorder="1" applyAlignment="1">
      <alignment horizontal="left" vertical="center" wrapText="1"/>
    </xf>
    <xf numFmtId="1" fontId="4" fillId="3" borderId="230" xfId="0" applyNumberFormat="1" applyFont="1" applyFill="1" applyBorder="1" applyAlignment="1">
      <alignment horizontal="right" wrapText="1"/>
    </xf>
    <xf numFmtId="1" fontId="4" fillId="3" borderId="231" xfId="0" applyNumberFormat="1" applyFont="1" applyFill="1" applyBorder="1" applyAlignment="1">
      <alignment horizontal="right" wrapText="1"/>
    </xf>
    <xf numFmtId="0" fontId="4" fillId="0" borderId="231" xfId="0" applyFont="1" applyBorder="1"/>
    <xf numFmtId="1" fontId="4" fillId="4" borderId="272" xfId="0" applyNumberFormat="1" applyFont="1" applyFill="1" applyBorder="1" applyProtection="1">
      <protection locked="0"/>
    </xf>
    <xf numFmtId="1" fontId="4" fillId="3" borderId="259" xfId="0" applyNumberFormat="1" applyFont="1" applyFill="1" applyBorder="1" applyAlignment="1">
      <alignment horizontal="right" wrapText="1"/>
    </xf>
    <xf numFmtId="1" fontId="4" fillId="3" borderId="247" xfId="0" applyNumberFormat="1" applyFont="1" applyFill="1" applyBorder="1" applyAlignment="1">
      <alignment horizontal="right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5" fillId="0" borderId="279" xfId="0" applyNumberFormat="1" applyFont="1" applyBorder="1"/>
    <xf numFmtId="1" fontId="4" fillId="0" borderId="245" xfId="0" applyNumberFormat="1" applyFont="1" applyBorder="1" applyAlignment="1">
      <alignment horizontal="left" vertical="center"/>
    </xf>
    <xf numFmtId="1" fontId="4" fillId="4" borderId="246" xfId="0" applyNumberFormat="1" applyFont="1" applyFill="1" applyBorder="1" applyProtection="1">
      <protection locked="0"/>
    </xf>
    <xf numFmtId="1" fontId="4" fillId="5" borderId="281" xfId="1" applyNumberFormat="1" applyFont="1" applyBorder="1" applyProtection="1">
      <protection locked="0"/>
    </xf>
    <xf numFmtId="1" fontId="4" fillId="5" borderId="282" xfId="1" applyNumberFormat="1" applyFont="1" applyBorder="1" applyProtection="1">
      <protection locked="0"/>
    </xf>
    <xf numFmtId="1" fontId="4" fillId="5" borderId="283" xfId="1" applyNumberFormat="1" applyFont="1" applyBorder="1" applyProtection="1">
      <protection locked="0"/>
    </xf>
    <xf numFmtId="1" fontId="4" fillId="0" borderId="290" xfId="0" applyNumberFormat="1" applyFont="1" applyBorder="1" applyAlignment="1">
      <alignment horizontal="center" vertical="center" wrapText="1"/>
    </xf>
    <xf numFmtId="1" fontId="4" fillId="0" borderId="291" xfId="0" applyNumberFormat="1" applyFont="1" applyBorder="1" applyAlignment="1">
      <alignment horizontal="center" vertical="center" wrapText="1"/>
    </xf>
    <xf numFmtId="1" fontId="4" fillId="0" borderId="289" xfId="0" applyNumberFormat="1" applyFont="1" applyBorder="1" applyAlignment="1">
      <alignment horizontal="center" vertical="center" wrapText="1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90" xfId="0" applyNumberFormat="1" applyFont="1" applyBorder="1" applyAlignment="1">
      <alignment horizontal="right" wrapText="1"/>
    </xf>
    <xf numFmtId="1" fontId="4" fillId="0" borderId="293" xfId="0" applyNumberFormat="1" applyFont="1" applyBorder="1" applyAlignment="1">
      <alignment horizontal="right" wrapText="1"/>
    </xf>
    <xf numFmtId="1" fontId="4" fillId="0" borderId="289" xfId="0" applyNumberFormat="1" applyFont="1" applyBorder="1" applyAlignment="1">
      <alignment horizontal="right" wrapText="1"/>
    </xf>
    <xf numFmtId="1" fontId="4" fillId="4" borderId="292" xfId="0" applyNumberFormat="1" applyFont="1" applyFill="1" applyBorder="1" applyProtection="1">
      <protection locked="0"/>
    </xf>
    <xf numFmtId="1" fontId="4" fillId="4" borderId="294" xfId="0" applyNumberFormat="1" applyFont="1" applyFill="1" applyBorder="1" applyProtection="1">
      <protection locked="0"/>
    </xf>
    <xf numFmtId="1" fontId="4" fillId="4" borderId="295" xfId="0" applyNumberFormat="1" applyFont="1" applyFill="1" applyBorder="1" applyProtection="1">
      <protection locked="0"/>
    </xf>
    <xf numFmtId="1" fontId="4" fillId="4" borderId="296" xfId="0" applyNumberFormat="1" applyFont="1" applyFill="1" applyBorder="1" applyProtection="1">
      <protection locked="0"/>
    </xf>
    <xf numFmtId="1" fontId="4" fillId="4" borderId="289" xfId="0" applyNumberFormat="1" applyFont="1" applyFill="1" applyBorder="1" applyProtection="1">
      <protection locked="0"/>
    </xf>
    <xf numFmtId="1" fontId="4" fillId="0" borderId="284" xfId="0" applyNumberFormat="1" applyFont="1" applyBorder="1" applyAlignment="1">
      <alignment horizontal="left" vertical="center" wrapText="1"/>
    </xf>
    <xf numFmtId="1" fontId="6" fillId="0" borderId="287" xfId="0" applyNumberFormat="1" applyFont="1" applyBorder="1"/>
    <xf numFmtId="1" fontId="8" fillId="0" borderId="287" xfId="0" applyNumberFormat="1" applyFont="1" applyBorder="1"/>
    <xf numFmtId="1" fontId="4" fillId="0" borderId="299" xfId="0" applyNumberFormat="1" applyFont="1" applyBorder="1" applyAlignment="1">
      <alignment horizontal="center" vertical="center" wrapText="1"/>
    </xf>
    <xf numFmtId="1" fontId="4" fillId="0" borderId="246" xfId="0" applyNumberFormat="1" applyFont="1" applyBorder="1" applyAlignment="1">
      <alignment vertical="center" wrapText="1"/>
    </xf>
    <xf numFmtId="1" fontId="4" fillId="0" borderId="286" xfId="0" applyNumberFormat="1" applyFont="1" applyBorder="1" applyAlignment="1">
      <alignment vertical="center" wrapText="1"/>
    </xf>
    <xf numFmtId="1" fontId="4" fillId="0" borderId="292" xfId="0" applyNumberFormat="1" applyFont="1" applyBorder="1" applyAlignment="1">
      <alignment horizontal="right" wrapText="1"/>
    </xf>
    <xf numFmtId="1" fontId="4" fillId="0" borderId="299" xfId="0" applyNumberFormat="1" applyFont="1" applyBorder="1" applyAlignment="1">
      <alignment horizontal="right" wrapText="1"/>
    </xf>
    <xf numFmtId="1" fontId="4" fillId="0" borderId="292" xfId="0" applyNumberFormat="1" applyFont="1" applyBorder="1"/>
    <xf numFmtId="1" fontId="4" fillId="0" borderId="289" xfId="0" applyNumberFormat="1" applyFont="1" applyBorder="1"/>
    <xf numFmtId="1" fontId="4" fillId="0" borderId="286" xfId="0" applyNumberFormat="1" applyFont="1" applyBorder="1"/>
    <xf numFmtId="1" fontId="4" fillId="0" borderId="295" xfId="0" applyNumberFormat="1" applyFont="1" applyBorder="1"/>
    <xf numFmtId="1" fontId="4" fillId="0" borderId="301" xfId="0" applyNumberFormat="1" applyFont="1" applyBorder="1"/>
    <xf numFmtId="1" fontId="4" fillId="0" borderId="294" xfId="0" applyNumberFormat="1" applyFont="1" applyBorder="1"/>
    <xf numFmtId="1" fontId="4" fillId="0" borderId="300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 wrapText="1"/>
    </xf>
    <xf numFmtId="1" fontId="4" fillId="0" borderId="303" xfId="0" applyNumberFormat="1" applyFont="1" applyBorder="1" applyAlignment="1">
      <alignment horizontal="center" vertical="center" wrapText="1"/>
    </xf>
    <xf numFmtId="1" fontId="4" fillId="0" borderId="245" xfId="0" applyNumberFormat="1" applyFont="1" applyBorder="1" applyAlignment="1">
      <alignment horizontal="right" wrapText="1"/>
    </xf>
    <xf numFmtId="1" fontId="4" fillId="4" borderId="245" xfId="0" applyNumberFormat="1" applyFont="1" applyFill="1" applyBorder="1" applyProtection="1">
      <protection locked="0"/>
    </xf>
    <xf numFmtId="1" fontId="4" fillId="8" borderId="245" xfId="0" applyNumberFormat="1" applyFont="1" applyFill="1" applyBorder="1"/>
    <xf numFmtId="1" fontId="4" fillId="0" borderId="303" xfId="0" applyNumberFormat="1" applyFont="1" applyBorder="1" applyAlignment="1">
      <alignment horizontal="center" vertical="center" wrapText="1"/>
    </xf>
    <xf numFmtId="1" fontId="4" fillId="0" borderId="302" xfId="0" applyNumberFormat="1" applyFont="1" applyBorder="1" applyAlignment="1">
      <alignment horizontal="center" vertical="center" wrapText="1"/>
    </xf>
    <xf numFmtId="1" fontId="4" fillId="0" borderId="300" xfId="0" applyNumberFormat="1" applyFont="1" applyBorder="1"/>
    <xf numFmtId="1" fontId="4" fillId="0" borderId="284" xfId="0" applyNumberFormat="1" applyFont="1" applyBorder="1" applyAlignment="1">
      <alignment horizontal="center" vertical="center" wrapText="1"/>
    </xf>
    <xf numFmtId="1" fontId="4" fillId="0" borderId="294" xfId="0" applyNumberFormat="1" applyFont="1" applyBorder="1" applyAlignment="1">
      <alignment horizontal="center" vertical="center" wrapText="1"/>
    </xf>
    <xf numFmtId="1" fontId="4" fillId="0" borderId="299" xfId="0" applyNumberFormat="1" applyFont="1" applyBorder="1"/>
    <xf numFmtId="1" fontId="4" fillId="0" borderId="246" xfId="0" applyNumberFormat="1" applyFont="1" applyBorder="1"/>
    <xf numFmtId="1" fontId="4" fillId="0" borderId="246" xfId="0" applyNumberFormat="1" applyFont="1" applyBorder="1" applyAlignment="1">
      <alignment horizontal="right"/>
    </xf>
    <xf numFmtId="1" fontId="4" fillId="8" borderId="246" xfId="0" applyNumberFormat="1" applyFont="1" applyFill="1" applyBorder="1"/>
    <xf numFmtId="1" fontId="4" fillId="8" borderId="304" xfId="0" applyNumberFormat="1" applyFont="1" applyFill="1" applyBorder="1"/>
    <xf numFmtId="1" fontId="4" fillId="0" borderId="290" xfId="0" applyNumberFormat="1" applyFont="1" applyBorder="1" applyAlignment="1">
      <alignment vertical="center" wrapText="1"/>
    </xf>
    <xf numFmtId="1" fontId="4" fillId="10" borderId="304" xfId="0" applyNumberFormat="1" applyFont="1" applyFill="1" applyBorder="1" applyProtection="1">
      <protection locked="0"/>
    </xf>
    <xf numFmtId="1" fontId="4" fillId="3" borderId="292" xfId="0" applyNumberFormat="1" applyFont="1" applyFill="1" applyBorder="1" applyAlignment="1">
      <alignment horizontal="center" vertical="center" wrapText="1"/>
    </xf>
    <xf numFmtId="1" fontId="4" fillId="4" borderId="304" xfId="0" applyNumberFormat="1" applyFont="1" applyFill="1" applyBorder="1" applyProtection="1">
      <protection locked="0"/>
    </xf>
    <xf numFmtId="1" fontId="4" fillId="0" borderId="292" xfId="0" applyNumberFormat="1" applyFont="1" applyBorder="1" applyAlignment="1">
      <alignment vertical="center"/>
    </xf>
    <xf numFmtId="1" fontId="4" fillId="0" borderId="291" xfId="0" applyNumberFormat="1" applyFont="1" applyBorder="1" applyAlignment="1">
      <alignment vertical="center"/>
    </xf>
    <xf numFmtId="1" fontId="4" fillId="0" borderId="294" xfId="0" applyNumberFormat="1" applyFont="1" applyBorder="1" applyAlignment="1">
      <alignment vertical="center"/>
    </xf>
    <xf numFmtId="1" fontId="4" fillId="0" borderId="289" xfId="0" applyNumberFormat="1" applyFont="1" applyBorder="1" applyAlignment="1">
      <alignment vertical="center"/>
    </xf>
    <xf numFmtId="1" fontId="4" fillId="3" borderId="292" xfId="0" applyNumberFormat="1" applyFont="1" applyFill="1" applyBorder="1" applyAlignment="1">
      <alignment vertical="center"/>
    </xf>
    <xf numFmtId="1" fontId="4" fillId="3" borderId="289" xfId="0" applyNumberFormat="1" applyFont="1" applyFill="1" applyBorder="1" applyAlignment="1">
      <alignment vertical="center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91" xfId="0" applyNumberFormat="1" applyFont="1" applyBorder="1" applyAlignment="1">
      <alignment horizontal="center" vertical="center" wrapText="1"/>
    </xf>
    <xf numFmtId="1" fontId="4" fillId="0" borderId="294" xfId="0" applyNumberFormat="1" applyFont="1" applyBorder="1" applyAlignment="1">
      <alignment horizontal="center" vertical="center" wrapText="1"/>
    </xf>
    <xf numFmtId="1" fontId="4" fillId="0" borderId="293" xfId="0" applyNumberFormat="1" applyFont="1" applyBorder="1" applyAlignment="1">
      <alignment horizontal="center" vertical="center"/>
    </xf>
    <xf numFmtId="1" fontId="4" fillId="0" borderId="290" xfId="0" applyNumberFormat="1" applyFont="1" applyBorder="1" applyAlignment="1">
      <alignment horizontal="center" vertical="center"/>
    </xf>
    <xf numFmtId="1" fontId="4" fillId="3" borderId="299" xfId="0" applyNumberFormat="1" applyFont="1" applyFill="1" applyBorder="1" applyAlignment="1">
      <alignment horizontal="center" vertical="center" wrapText="1"/>
    </xf>
    <xf numFmtId="1" fontId="4" fillId="10" borderId="246" xfId="0" applyNumberFormat="1" applyFont="1" applyFill="1" applyBorder="1" applyProtection="1">
      <protection locked="0"/>
    </xf>
    <xf numFmtId="1" fontId="4" fillId="0" borderId="291" xfId="0" applyNumberFormat="1" applyFont="1" applyBorder="1"/>
    <xf numFmtId="1" fontId="4" fillId="0" borderId="299" xfId="0" applyNumberFormat="1" applyFont="1" applyBorder="1" applyAlignment="1">
      <alignment horizontal="center" vertical="center" wrapText="1"/>
    </xf>
    <xf numFmtId="1" fontId="4" fillId="0" borderId="290" xfId="4" applyNumberFormat="1" applyFont="1" applyBorder="1" applyAlignment="1" applyProtection="1">
      <alignment horizontal="center" vertical="center"/>
      <protection hidden="1"/>
    </xf>
    <xf numFmtId="1" fontId="4" fillId="0" borderId="292" xfId="2" applyNumberFormat="1" applyFont="1" applyBorder="1" applyAlignment="1">
      <alignment horizontal="center" vertical="center" wrapText="1"/>
    </xf>
    <xf numFmtId="1" fontId="4" fillId="0" borderId="294" xfId="2" applyNumberFormat="1" applyFont="1" applyBorder="1" applyAlignment="1">
      <alignment horizontal="center" vertical="center" wrapText="1"/>
    </xf>
    <xf numFmtId="1" fontId="4" fillId="0" borderId="306" xfId="2" applyNumberFormat="1" applyFont="1" applyBorder="1" applyAlignment="1">
      <alignment horizontal="center" vertical="center" wrapText="1"/>
    </xf>
    <xf numFmtId="1" fontId="4" fillId="0" borderId="299" xfId="2" applyNumberFormat="1" applyFont="1" applyBorder="1" applyAlignment="1">
      <alignment horizontal="center" vertical="center" wrapText="1"/>
    </xf>
    <xf numFmtId="1" fontId="4" fillId="0" borderId="245" xfId="2" applyNumberFormat="1" applyFont="1" applyBorder="1"/>
    <xf numFmtId="1" fontId="4" fillId="0" borderId="246" xfId="2" applyNumberFormat="1" applyFont="1" applyBorder="1"/>
    <xf numFmtId="1" fontId="4" fillId="4" borderId="246" xfId="2" applyNumberFormat="1" applyFont="1" applyFill="1" applyBorder="1" applyProtection="1">
      <protection locked="0"/>
    </xf>
    <xf numFmtId="1" fontId="4" fillId="4" borderId="245" xfId="2" applyNumberFormat="1" applyFont="1" applyFill="1" applyBorder="1" applyProtection="1">
      <protection locked="0"/>
    </xf>
    <xf numFmtId="1" fontId="4" fillId="0" borderId="292" xfId="2" applyNumberFormat="1" applyFont="1" applyBorder="1"/>
    <xf numFmtId="1" fontId="4" fillId="0" borderId="299" xfId="2" applyNumberFormat="1" applyFont="1" applyBorder="1"/>
    <xf numFmtId="1" fontId="4" fillId="0" borderId="289" xfId="2" applyNumberFormat="1" applyFont="1" applyBorder="1"/>
    <xf numFmtId="1" fontId="4" fillId="0" borderId="294" xfId="2" applyNumberFormat="1" applyFont="1" applyBorder="1"/>
    <xf numFmtId="1" fontId="4" fillId="0" borderId="306" xfId="2" applyNumberFormat="1" applyFont="1" applyBorder="1"/>
    <xf numFmtId="1" fontId="4" fillId="0" borderId="300" xfId="2" applyNumberFormat="1" applyFont="1" applyBorder="1"/>
    <xf numFmtId="1" fontId="4" fillId="0" borderId="295" xfId="2" applyNumberFormat="1" applyFont="1" applyBorder="1" applyAlignment="1">
      <alignment horizontal="center" vertical="center" wrapText="1"/>
    </xf>
    <xf numFmtId="1" fontId="4" fillId="4" borderId="304" xfId="2" applyNumberFormat="1" applyFont="1" applyFill="1" applyBorder="1" applyProtection="1">
      <protection locked="0"/>
    </xf>
    <xf numFmtId="1" fontId="4" fillId="0" borderId="292" xfId="2" applyNumberFormat="1" applyFont="1" applyBorder="1" applyAlignment="1">
      <alignment horizontal="right" vertical="center" wrapText="1"/>
    </xf>
    <xf numFmtId="1" fontId="4" fillId="0" borderId="302" xfId="2" applyNumberFormat="1" applyFont="1" applyBorder="1" applyAlignment="1">
      <alignment horizontal="right" vertical="center" wrapText="1"/>
    </xf>
    <xf numFmtId="0" fontId="21" fillId="0" borderId="286" xfId="0" applyFont="1" applyBorder="1" applyAlignment="1">
      <alignment horizontal="center" vertical="center" wrapText="1"/>
    </xf>
    <xf numFmtId="0" fontId="21" fillId="0" borderId="306" xfId="0" applyFont="1" applyBorder="1" applyAlignment="1">
      <alignment horizontal="center" vertical="center" wrapText="1"/>
    </xf>
    <xf numFmtId="0" fontId="21" fillId="0" borderId="286" xfId="0" applyFont="1" applyBorder="1" applyAlignment="1">
      <alignment horizontal="right" vertical="center" wrapText="1"/>
    </xf>
    <xf numFmtId="0" fontId="21" fillId="0" borderId="306" xfId="0" applyFont="1" applyBorder="1" applyAlignment="1">
      <alignment horizontal="right" vertical="center" wrapText="1"/>
    </xf>
    <xf numFmtId="0" fontId="21" fillId="0" borderId="287" xfId="0" applyFont="1" applyBorder="1" applyAlignment="1">
      <alignment horizontal="right" vertical="center" wrapText="1"/>
    </xf>
    <xf numFmtId="0" fontId="21" fillId="0" borderId="294" xfId="0" applyFont="1" applyBorder="1" applyAlignment="1">
      <alignment horizontal="right" vertical="center" wrapText="1"/>
    </xf>
    <xf numFmtId="0" fontId="22" fillId="10" borderId="246" xfId="0" applyFont="1" applyFill="1" applyBorder="1" applyAlignment="1" applyProtection="1">
      <alignment horizontal="right" vertical="center"/>
      <protection locked="0"/>
    </xf>
    <xf numFmtId="0" fontId="21" fillId="0" borderId="245" xfId="0" applyFont="1" applyBorder="1" applyAlignment="1">
      <alignment vertical="center" wrapText="1"/>
    </xf>
    <xf numFmtId="1" fontId="4" fillId="0" borderId="286" xfId="2" applyNumberFormat="1" applyFont="1" applyBorder="1" applyAlignment="1">
      <alignment horizontal="center" vertical="center" wrapText="1"/>
    </xf>
    <xf numFmtId="0" fontId="4" fillId="0" borderId="245" xfId="0" applyFont="1" applyBorder="1" applyAlignment="1">
      <alignment vertical="center" wrapText="1"/>
    </xf>
    <xf numFmtId="1" fontId="4" fillId="4" borderId="250" xfId="2" applyNumberFormat="1" applyFont="1" applyFill="1" applyBorder="1" applyProtection="1">
      <protection locked="0"/>
    </xf>
    <xf numFmtId="1" fontId="14" fillId="15" borderId="245" xfId="0" applyNumberFormat="1" applyFont="1" applyFill="1" applyBorder="1"/>
    <xf numFmtId="1" fontId="4" fillId="15" borderId="292" xfId="0" applyNumberFormat="1" applyFont="1" applyFill="1" applyBorder="1" applyAlignment="1">
      <alignment horizontal="center" vertical="center" wrapText="1"/>
    </xf>
    <xf numFmtId="1" fontId="4" fillId="15" borderId="246" xfId="0" applyNumberFormat="1" applyFont="1" applyFill="1" applyBorder="1" applyAlignment="1">
      <alignment horizontal="right" wrapText="1"/>
    </xf>
    <xf numFmtId="1" fontId="4" fillId="15" borderId="246" xfId="0" applyNumberFormat="1" applyFont="1" applyFill="1" applyBorder="1"/>
    <xf numFmtId="1" fontId="4" fillId="15" borderId="245" xfId="0" applyNumberFormat="1" applyFont="1" applyFill="1" applyBorder="1"/>
    <xf numFmtId="1" fontId="4" fillId="15" borderId="300" xfId="0" applyNumberFormat="1" applyFont="1" applyFill="1" applyBorder="1" applyAlignment="1">
      <alignment horizontal="center"/>
    </xf>
    <xf numFmtId="1" fontId="4" fillId="15" borderId="292" xfId="0" applyNumberFormat="1" applyFont="1" applyFill="1" applyBorder="1" applyAlignment="1">
      <alignment horizontal="right"/>
    </xf>
    <xf numFmtId="1" fontId="4" fillId="15" borderId="299" xfId="0" applyNumberFormat="1" applyFont="1" applyFill="1" applyBorder="1" applyAlignment="1">
      <alignment horizontal="right"/>
    </xf>
    <xf numFmtId="1" fontId="4" fillId="15" borderId="289" xfId="0" applyNumberFormat="1" applyFont="1" applyFill="1" applyBorder="1" applyAlignment="1">
      <alignment horizontal="right"/>
    </xf>
    <xf numFmtId="1" fontId="4" fillId="15" borderId="292" xfId="0" applyNumberFormat="1" applyFont="1" applyFill="1" applyBorder="1"/>
    <xf numFmtId="1" fontId="4" fillId="15" borderId="289" xfId="0" applyNumberFormat="1" applyFont="1" applyFill="1" applyBorder="1"/>
    <xf numFmtId="1" fontId="4" fillId="15" borderId="294" xfId="0" applyNumberFormat="1" applyFont="1" applyFill="1" applyBorder="1"/>
    <xf numFmtId="1" fontId="4" fillId="15" borderId="286" xfId="0" applyNumberFormat="1" applyFont="1" applyFill="1" applyBorder="1"/>
    <xf numFmtId="1" fontId="4" fillId="15" borderId="306" xfId="0" applyNumberFormat="1" applyFont="1" applyFill="1" applyBorder="1"/>
    <xf numFmtId="1" fontId="4" fillId="15" borderId="300" xfId="0" applyNumberFormat="1" applyFont="1" applyFill="1" applyBorder="1"/>
    <xf numFmtId="1" fontId="14" fillId="15" borderId="246" xfId="0" applyNumberFormat="1" applyFont="1" applyFill="1" applyBorder="1" applyAlignment="1">
      <alignment horizontal="right" wrapText="1"/>
    </xf>
    <xf numFmtId="1" fontId="14" fillId="15" borderId="246" xfId="0" applyNumberFormat="1" applyFont="1" applyFill="1" applyBorder="1"/>
    <xf numFmtId="1" fontId="14" fillId="15" borderId="292" xfId="0" applyNumberFormat="1" applyFont="1" applyFill="1" applyBorder="1" applyAlignment="1">
      <alignment horizontal="right"/>
    </xf>
    <xf numFmtId="1" fontId="14" fillId="15" borderId="292" xfId="0" applyNumberFormat="1" applyFont="1" applyFill="1" applyBorder="1"/>
    <xf numFmtId="1" fontId="14" fillId="15" borderId="294" xfId="0" applyNumberFormat="1" applyFont="1" applyFill="1" applyBorder="1"/>
    <xf numFmtId="1" fontId="14" fillId="15" borderId="286" xfId="0" applyNumberFormat="1" applyFont="1" applyFill="1" applyBorder="1"/>
    <xf numFmtId="1" fontId="14" fillId="15" borderId="306" xfId="0" applyNumberFormat="1" applyFont="1" applyFill="1" applyBorder="1"/>
    <xf numFmtId="1" fontId="14" fillId="15" borderId="289" xfId="0" applyNumberFormat="1" applyFont="1" applyFill="1" applyBorder="1"/>
    <xf numFmtId="1" fontId="14" fillId="15" borderId="300" xfId="0" applyNumberFormat="1" applyFont="1" applyFill="1" applyBorder="1"/>
    <xf numFmtId="1" fontId="4" fillId="15" borderId="294" xfId="0" applyNumberFormat="1" applyFont="1" applyFill="1" applyBorder="1" applyAlignment="1">
      <alignment horizontal="right"/>
    </xf>
    <xf numFmtId="1" fontId="4" fillId="15" borderId="299" xfId="0" applyNumberFormat="1" applyFont="1" applyFill="1" applyBorder="1"/>
    <xf numFmtId="1" fontId="4" fillId="15" borderId="287" xfId="0" applyNumberFormat="1" applyFont="1" applyFill="1" applyBorder="1"/>
    <xf numFmtId="1" fontId="14" fillId="15" borderId="307" xfId="0" applyNumberFormat="1" applyFont="1" applyFill="1" applyBorder="1" applyAlignment="1">
      <alignment horizontal="right"/>
    </xf>
    <xf numFmtId="1" fontId="14" fillId="15" borderId="308" xfId="0" applyNumberFormat="1" applyFont="1" applyFill="1" applyBorder="1"/>
    <xf numFmtId="1" fontId="14" fillId="15" borderId="309" xfId="0" applyNumberFormat="1" applyFont="1" applyFill="1" applyBorder="1"/>
    <xf numFmtId="1" fontId="14" fillId="15" borderId="310" xfId="0" applyNumberFormat="1" applyFont="1" applyFill="1" applyBorder="1"/>
    <xf numFmtId="1" fontId="14" fillId="15" borderId="311" xfId="0" applyNumberFormat="1" applyFont="1" applyFill="1" applyBorder="1"/>
    <xf numFmtId="1" fontId="14" fillId="15" borderId="312" xfId="0" applyNumberFormat="1" applyFont="1" applyFill="1" applyBorder="1"/>
    <xf numFmtId="1" fontId="14" fillId="15" borderId="307" xfId="0" applyNumberFormat="1" applyFont="1" applyFill="1" applyBorder="1"/>
    <xf numFmtId="1" fontId="21" fillId="3" borderId="290" xfId="0" applyNumberFormat="1" applyFont="1" applyFill="1" applyBorder="1" applyAlignment="1">
      <alignment horizontal="center" vertical="center" wrapText="1"/>
    </xf>
    <xf numFmtId="1" fontId="21" fillId="3" borderId="298" xfId="0" applyNumberFormat="1" applyFont="1" applyFill="1" applyBorder="1" applyAlignment="1">
      <alignment horizontal="center" vertical="center" wrapText="1"/>
    </xf>
    <xf numFmtId="1" fontId="21" fillId="3" borderId="292" xfId="0" applyNumberFormat="1" applyFont="1" applyFill="1" applyBorder="1" applyAlignment="1">
      <alignment horizontal="center" vertical="center" wrapText="1"/>
    </xf>
    <xf numFmtId="1" fontId="21" fillId="3" borderId="294" xfId="0" applyNumberFormat="1" applyFont="1" applyFill="1" applyBorder="1" applyAlignment="1">
      <alignment horizontal="center" vertical="center" wrapText="1"/>
    </xf>
    <xf numFmtId="1" fontId="21" fillId="3" borderId="299" xfId="0" applyNumberFormat="1" applyFont="1" applyFill="1" applyBorder="1" applyAlignment="1">
      <alignment horizontal="center" vertical="center" wrapText="1"/>
    </xf>
    <xf numFmtId="1" fontId="21" fillId="3" borderId="289" xfId="0" applyNumberFormat="1" applyFont="1" applyFill="1" applyBorder="1" applyAlignment="1">
      <alignment horizontal="center" vertical="center" wrapText="1"/>
    </xf>
    <xf numFmtId="1" fontId="21" fillId="3" borderId="306" xfId="0" applyNumberFormat="1" applyFont="1" applyFill="1" applyBorder="1" applyAlignment="1">
      <alignment horizontal="center" vertical="center" wrapText="1"/>
    </xf>
    <xf numFmtId="1" fontId="4" fillId="3" borderId="245" xfId="0" applyNumberFormat="1" applyFont="1" applyFill="1" applyBorder="1" applyAlignment="1">
      <alignment horizontal="right" wrapText="1"/>
    </xf>
    <xf numFmtId="1" fontId="4" fillId="3" borderId="246" xfId="0" applyNumberFormat="1" applyFont="1" applyFill="1" applyBorder="1" applyAlignment="1">
      <alignment horizontal="right" wrapText="1"/>
    </xf>
    <xf numFmtId="0" fontId="4" fillId="0" borderId="246" xfId="0" applyFont="1" applyBorder="1"/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5" fillId="0" borderId="313" xfId="0" applyNumberFormat="1" applyFont="1" applyBorder="1"/>
    <xf numFmtId="1" fontId="4" fillId="0" borderId="292" xfId="0" applyNumberFormat="1" applyFont="1" applyBorder="1" applyAlignment="1">
      <alignment horizontal="right"/>
    </xf>
    <xf numFmtId="1" fontId="4" fillId="0" borderId="299" xfId="0" applyNumberFormat="1" applyFont="1" applyBorder="1" applyAlignment="1">
      <alignment horizontal="right"/>
    </xf>
    <xf numFmtId="1" fontId="4" fillId="0" borderId="289" xfId="0" applyNumberFormat="1" applyFont="1" applyBorder="1" applyAlignment="1">
      <alignment horizontal="right"/>
    </xf>
    <xf numFmtId="1" fontId="4" fillId="0" borderId="316" xfId="0" applyNumberFormat="1" applyFont="1" applyBorder="1" applyAlignment="1">
      <alignment horizontal="left" vertical="center"/>
    </xf>
    <xf numFmtId="1" fontId="4" fillId="0" borderId="317" xfId="0" applyNumberFormat="1" applyFont="1" applyBorder="1" applyAlignment="1">
      <alignment horizontal="right" wrapText="1"/>
    </xf>
    <xf numFmtId="1" fontId="4" fillId="0" borderId="318" xfId="0" applyNumberFormat="1" applyFont="1" applyBorder="1" applyAlignment="1">
      <alignment horizontal="right"/>
    </xf>
    <xf numFmtId="1" fontId="4" fillId="4" borderId="319" xfId="0" applyNumberFormat="1" applyFont="1" applyFill="1" applyBorder="1" applyProtection="1">
      <protection locked="0"/>
    </xf>
    <xf numFmtId="1" fontId="4" fillId="4" borderId="318" xfId="0" applyNumberFormat="1" applyFont="1" applyFill="1" applyBorder="1" applyProtection="1">
      <protection locked="0"/>
    </xf>
    <xf numFmtId="1" fontId="4" fillId="5" borderId="320" xfId="1" applyNumberFormat="1" applyFont="1" applyBorder="1" applyProtection="1">
      <protection locked="0"/>
    </xf>
    <xf numFmtId="1" fontId="4" fillId="5" borderId="321" xfId="1" applyNumberFormat="1" applyFont="1" applyBorder="1" applyProtection="1">
      <protection locked="0"/>
    </xf>
    <xf numFmtId="1" fontId="4" fillId="5" borderId="322" xfId="1" applyNumberFormat="1" applyFont="1" applyBorder="1" applyProtection="1">
      <protection locked="0"/>
    </xf>
    <xf numFmtId="1" fontId="4" fillId="0" borderId="316" xfId="0" applyNumberFormat="1" applyFont="1" applyBorder="1" applyAlignment="1">
      <alignment horizontal="left" vertical="center" wrapText="1"/>
    </xf>
    <xf numFmtId="1" fontId="4" fillId="0" borderId="324" xfId="0" applyNumberFormat="1" applyFont="1" applyBorder="1" applyAlignment="1">
      <alignment horizontal="left" vertical="center" wrapText="1"/>
    </xf>
    <xf numFmtId="1" fontId="4" fillId="0" borderId="319" xfId="0" applyNumberFormat="1" applyFont="1" applyBorder="1" applyAlignment="1">
      <alignment horizontal="right" wrapText="1"/>
    </xf>
    <xf numFmtId="1" fontId="4" fillId="4" borderId="325" xfId="0" applyNumberFormat="1" applyFont="1" applyFill="1" applyBorder="1" applyProtection="1">
      <protection locked="0"/>
    </xf>
    <xf numFmtId="1" fontId="4" fillId="4" borderId="326" xfId="0" applyNumberFormat="1" applyFont="1" applyFill="1" applyBorder="1" applyProtection="1">
      <protection locked="0"/>
    </xf>
    <xf numFmtId="1" fontId="4" fillId="4" borderId="327" xfId="0" applyNumberFormat="1" applyFont="1" applyFill="1" applyBorder="1" applyProtection="1">
      <protection locked="0"/>
    </xf>
    <xf numFmtId="1" fontId="4" fillId="4" borderId="328" xfId="0" applyNumberFormat="1" applyFont="1" applyFill="1" applyBorder="1" applyProtection="1">
      <protection locked="0"/>
    </xf>
    <xf numFmtId="1" fontId="4" fillId="0" borderId="326" xfId="0" applyNumberFormat="1" applyFont="1" applyBorder="1" applyAlignment="1">
      <alignment vertical="center" wrapText="1"/>
    </xf>
    <xf numFmtId="1" fontId="4" fillId="0" borderId="319" xfId="0" applyNumberFormat="1" applyFont="1" applyBorder="1" applyAlignment="1">
      <alignment vertical="center" wrapText="1"/>
    </xf>
    <xf numFmtId="1" fontId="4" fillId="0" borderId="329" xfId="0" applyNumberFormat="1" applyFont="1" applyBorder="1" applyAlignment="1">
      <alignment vertical="center" wrapText="1"/>
    </xf>
    <xf numFmtId="1" fontId="4" fillId="0" borderId="318" xfId="0" applyNumberFormat="1" applyFont="1" applyBorder="1"/>
    <xf numFmtId="1" fontId="4" fillId="4" borderId="330" xfId="0" applyNumberFormat="1" applyFont="1" applyFill="1" applyBorder="1" applyProtection="1">
      <protection locked="0"/>
    </xf>
    <xf numFmtId="1" fontId="4" fillId="0" borderId="324" xfId="0" applyNumberFormat="1" applyFont="1" applyBorder="1" applyAlignment="1">
      <alignment horizontal="right" wrapText="1"/>
    </xf>
    <xf numFmtId="1" fontId="4" fillId="4" borderId="324" xfId="0" applyNumberFormat="1" applyFont="1" applyFill="1" applyBorder="1" applyProtection="1">
      <protection locked="0"/>
    </xf>
    <xf numFmtId="1" fontId="4" fillId="4" borderId="329" xfId="0" applyNumberFormat="1" applyFont="1" applyFill="1" applyBorder="1" applyProtection="1">
      <protection locked="0"/>
    </xf>
    <xf numFmtId="1" fontId="4" fillId="8" borderId="324" xfId="0" applyNumberFormat="1" applyFont="1" applyFill="1" applyBorder="1"/>
    <xf numFmtId="1" fontId="4" fillId="8" borderId="331" xfId="0" applyNumberFormat="1" applyFont="1" applyFill="1" applyBorder="1"/>
    <xf numFmtId="1" fontId="4" fillId="0" borderId="326" xfId="0" applyNumberFormat="1" applyFont="1" applyBorder="1" applyAlignment="1">
      <alignment vertical="center"/>
    </xf>
    <xf numFmtId="1" fontId="4" fillId="8" borderId="318" xfId="0" applyNumberFormat="1" applyFont="1" applyFill="1" applyBorder="1"/>
    <xf numFmtId="1" fontId="4" fillId="0" borderId="319" xfId="0" applyNumberFormat="1" applyFont="1" applyBorder="1"/>
    <xf numFmtId="1" fontId="4" fillId="0" borderId="333" xfId="0" applyNumberFormat="1" applyFont="1" applyBorder="1"/>
    <xf numFmtId="1" fontId="4" fillId="0" borderId="332" xfId="0" applyNumberFormat="1" applyFont="1" applyBorder="1"/>
    <xf numFmtId="1" fontId="4" fillId="4" borderId="332" xfId="0" applyNumberFormat="1" applyFont="1" applyFill="1" applyBorder="1" applyProtection="1">
      <protection locked="0"/>
    </xf>
    <xf numFmtId="1" fontId="4" fillId="0" borderId="319" xfId="0" applyNumberFormat="1" applyFont="1" applyBorder="1" applyAlignment="1">
      <alignment horizontal="right"/>
    </xf>
    <xf numFmtId="1" fontId="4" fillId="0" borderId="332" xfId="0" applyNumberFormat="1" applyFont="1" applyBorder="1" applyAlignment="1">
      <alignment horizontal="right"/>
    </xf>
    <xf numFmtId="1" fontId="4" fillId="8" borderId="319" xfId="0" applyNumberFormat="1" applyFont="1" applyFill="1" applyBorder="1"/>
    <xf numFmtId="1" fontId="4" fillId="4" borderId="334" xfId="0" applyNumberFormat="1" applyFont="1" applyFill="1" applyBorder="1" applyProtection="1">
      <protection locked="0"/>
    </xf>
    <xf numFmtId="1" fontId="4" fillId="0" borderId="325" xfId="0" applyNumberFormat="1" applyFont="1" applyBorder="1"/>
    <xf numFmtId="1" fontId="4" fillId="10" borderId="325" xfId="0" applyNumberFormat="1" applyFont="1" applyFill="1" applyBorder="1" applyProtection="1">
      <protection locked="0"/>
    </xf>
    <xf numFmtId="1" fontId="4" fillId="0" borderId="334" xfId="0" applyNumberFormat="1" applyFont="1" applyBorder="1"/>
    <xf numFmtId="1" fontId="4" fillId="4" borderId="333" xfId="0" applyNumberFormat="1" applyFont="1" applyFill="1" applyBorder="1" applyProtection="1">
      <protection locked="0"/>
    </xf>
    <xf numFmtId="1" fontId="4" fillId="10" borderId="319" xfId="0" applyNumberFormat="1" applyFont="1" applyFill="1" applyBorder="1" applyProtection="1">
      <protection locked="0"/>
    </xf>
    <xf numFmtId="1" fontId="4" fillId="10" borderId="333" xfId="0" applyNumberFormat="1" applyFont="1" applyFill="1" applyBorder="1" applyProtection="1">
      <protection locked="0"/>
    </xf>
    <xf numFmtId="1" fontId="4" fillId="0" borderId="316" xfId="2" applyNumberFormat="1" applyFont="1" applyBorder="1"/>
    <xf numFmtId="1" fontId="4" fillId="0" borderId="319" xfId="2" applyNumberFormat="1" applyFont="1" applyBorder="1"/>
    <xf numFmtId="1" fontId="4" fillId="0" borderId="333" xfId="2" applyNumberFormat="1" applyFont="1" applyBorder="1"/>
    <xf numFmtId="1" fontId="4" fillId="0" borderId="332" xfId="2" applyNumberFormat="1" applyFont="1" applyBorder="1"/>
    <xf numFmtId="1" fontId="4" fillId="4" borderId="319" xfId="2" applyNumberFormat="1" applyFont="1" applyFill="1" applyBorder="1" applyProtection="1">
      <protection locked="0"/>
    </xf>
    <xf numFmtId="1" fontId="4" fillId="4" borderId="333" xfId="2" applyNumberFormat="1" applyFont="1" applyFill="1" applyBorder="1" applyProtection="1">
      <protection locked="0"/>
    </xf>
    <xf numFmtId="1" fontId="4" fillId="4" borderId="332" xfId="2" applyNumberFormat="1" applyFont="1" applyFill="1" applyBorder="1" applyProtection="1">
      <protection locked="0"/>
    </xf>
    <xf numFmtId="1" fontId="4" fillId="4" borderId="335" xfId="2" applyNumberFormat="1" applyFont="1" applyFill="1" applyBorder="1" applyProtection="1">
      <protection locked="0"/>
    </xf>
    <xf numFmtId="1" fontId="4" fillId="4" borderId="316" xfId="2" applyNumberFormat="1" applyFont="1" applyFill="1" applyBorder="1" applyProtection="1">
      <protection locked="0"/>
    </xf>
    <xf numFmtId="1" fontId="4" fillId="0" borderId="325" xfId="2" applyNumberFormat="1" applyFont="1" applyBorder="1"/>
    <xf numFmtId="1" fontId="4" fillId="4" borderId="330" xfId="2" applyNumberFormat="1" applyFont="1" applyFill="1" applyBorder="1" applyProtection="1">
      <protection locked="0"/>
    </xf>
    <xf numFmtId="1" fontId="4" fillId="4" borderId="327" xfId="2" applyNumberFormat="1" applyFont="1" applyFill="1" applyBorder="1" applyProtection="1">
      <protection locked="0"/>
    </xf>
    <xf numFmtId="1" fontId="4" fillId="4" borderId="325" xfId="2" applyNumberFormat="1" applyFont="1" applyFill="1" applyBorder="1" applyProtection="1">
      <protection locked="0"/>
    </xf>
    <xf numFmtId="0" fontId="22" fillId="10" borderId="319" xfId="0" applyFont="1" applyFill="1" applyBorder="1" applyAlignment="1" applyProtection="1">
      <alignment horizontal="right" vertical="center"/>
      <protection locked="0"/>
    </xf>
    <xf numFmtId="0" fontId="22" fillId="10" borderId="336" xfId="0" applyFont="1" applyFill="1" applyBorder="1" applyAlignment="1" applyProtection="1">
      <alignment horizontal="right" vertical="center"/>
      <protection locked="0"/>
    </xf>
    <xf numFmtId="0" fontId="22" fillId="10" borderId="330" xfId="0" applyFont="1" applyFill="1" applyBorder="1" applyAlignment="1" applyProtection="1">
      <alignment horizontal="right" vertical="center"/>
      <protection locked="0"/>
    </xf>
    <xf numFmtId="0" fontId="22" fillId="10" borderId="325" xfId="0" applyFont="1" applyFill="1" applyBorder="1" applyAlignment="1" applyProtection="1">
      <alignment horizontal="right" vertical="center"/>
      <protection locked="0"/>
    </xf>
    <xf numFmtId="0" fontId="21" fillId="0" borderId="316" xfId="0" applyFont="1" applyBorder="1" applyAlignment="1">
      <alignment vertical="center" wrapText="1"/>
    </xf>
    <xf numFmtId="1" fontId="4" fillId="4" borderId="334" xfId="2" applyNumberFormat="1" applyFont="1" applyFill="1" applyBorder="1" applyProtection="1">
      <protection locked="0"/>
    </xf>
    <xf numFmtId="0" fontId="4" fillId="0" borderId="316" xfId="0" applyFont="1" applyBorder="1" applyAlignment="1">
      <alignment vertical="center" wrapText="1"/>
    </xf>
    <xf numFmtId="1" fontId="4" fillId="4" borderId="328" xfId="2" applyNumberFormat="1" applyFont="1" applyFill="1" applyBorder="1" applyProtection="1">
      <protection locked="0"/>
    </xf>
    <xf numFmtId="1" fontId="14" fillId="15" borderId="316" xfId="0" applyNumberFormat="1" applyFont="1" applyFill="1" applyBorder="1"/>
    <xf numFmtId="1" fontId="4" fillId="15" borderId="334" xfId="0" applyNumberFormat="1" applyFont="1" applyFill="1" applyBorder="1" applyAlignment="1">
      <alignment vertical="center" wrapText="1"/>
    </xf>
    <xf numFmtId="1" fontId="4" fillId="15" borderId="319" xfId="0" applyNumberFormat="1" applyFont="1" applyFill="1" applyBorder="1" applyAlignment="1">
      <alignment horizontal="right" wrapText="1"/>
    </xf>
    <xf numFmtId="1" fontId="4" fillId="15" borderId="333" xfId="0" applyNumberFormat="1" applyFont="1" applyFill="1" applyBorder="1" applyAlignment="1">
      <alignment horizontal="right" wrapText="1"/>
    </xf>
    <xf numFmtId="1" fontId="4" fillId="15" borderId="332" xfId="0" applyNumberFormat="1" applyFont="1" applyFill="1" applyBorder="1" applyAlignment="1">
      <alignment horizontal="right"/>
    </xf>
    <xf numFmtId="1" fontId="4" fillId="15" borderId="319" xfId="0" applyNumberFormat="1" applyFont="1" applyFill="1" applyBorder="1"/>
    <xf numFmtId="1" fontId="4" fillId="15" borderId="325" xfId="0" applyNumberFormat="1" applyFont="1" applyFill="1" applyBorder="1"/>
    <xf numFmtId="1" fontId="4" fillId="15" borderId="336" xfId="0" applyNumberFormat="1" applyFont="1" applyFill="1" applyBorder="1"/>
    <xf numFmtId="1" fontId="4" fillId="15" borderId="332" xfId="0" applyNumberFormat="1" applyFont="1" applyFill="1" applyBorder="1"/>
    <xf numFmtId="1" fontId="4" fillId="15" borderId="316" xfId="0" applyNumberFormat="1" applyFont="1" applyFill="1" applyBorder="1"/>
    <xf numFmtId="1" fontId="14" fillId="15" borderId="319" xfId="0" applyNumberFormat="1" applyFont="1" applyFill="1" applyBorder="1" applyAlignment="1">
      <alignment horizontal="right" wrapText="1"/>
    </xf>
    <xf numFmtId="1" fontId="14" fillId="15" borderId="319" xfId="0" applyNumberFormat="1" applyFont="1" applyFill="1" applyBorder="1"/>
    <xf numFmtId="1" fontId="14" fillId="15" borderId="325" xfId="0" applyNumberFormat="1" applyFont="1" applyFill="1" applyBorder="1"/>
    <xf numFmtId="1" fontId="14" fillId="15" borderId="336" xfId="0" applyNumberFormat="1" applyFont="1" applyFill="1" applyBorder="1"/>
    <xf numFmtId="1" fontId="14" fillId="15" borderId="332" xfId="0" applyNumberFormat="1" applyFont="1" applyFill="1" applyBorder="1"/>
    <xf numFmtId="1" fontId="4" fillId="0" borderId="334" xfId="0" applyNumberFormat="1" applyFont="1" applyBorder="1" applyAlignment="1">
      <alignment horizontal="left" vertical="center" wrapText="1"/>
    </xf>
    <xf numFmtId="1" fontId="4" fillId="3" borderId="316" xfId="0" applyNumberFormat="1" applyFont="1" applyFill="1" applyBorder="1" applyAlignment="1">
      <alignment horizontal="right" wrapText="1"/>
    </xf>
    <xf numFmtId="1" fontId="4" fillId="3" borderId="319" xfId="0" applyNumberFormat="1" applyFont="1" applyFill="1" applyBorder="1" applyAlignment="1">
      <alignment horizontal="right" wrapText="1"/>
    </xf>
    <xf numFmtId="0" fontId="4" fillId="0" borderId="319" xfId="0" applyFont="1" applyBorder="1"/>
    <xf numFmtId="1" fontId="4" fillId="4" borderId="336" xfId="0" applyNumberFormat="1" applyFont="1" applyFill="1" applyBorder="1" applyProtection="1">
      <protection locked="0"/>
    </xf>
    <xf numFmtId="1" fontId="4" fillId="3" borderId="333" xfId="0" applyNumberFormat="1" applyFont="1" applyFill="1" applyBorder="1" applyAlignment="1">
      <alignment horizontal="right" wrapText="1"/>
    </xf>
    <xf numFmtId="1" fontId="4" fillId="3" borderId="325" xfId="0" applyNumberFormat="1" applyFont="1" applyFill="1" applyBorder="1" applyAlignment="1">
      <alignment horizontal="right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314" xfId="0" applyNumberFormat="1" applyFont="1" applyBorder="1" applyAlignment="1">
      <alignment horizontal="center" vertical="center" wrapText="1"/>
    </xf>
    <xf numFmtId="1" fontId="5" fillId="0" borderId="337" xfId="0" applyNumberFormat="1" applyFont="1" applyBorder="1"/>
    <xf numFmtId="1" fontId="4" fillId="0" borderId="343" xfId="0" applyNumberFormat="1" applyFont="1" applyBorder="1" applyAlignment="1">
      <alignment horizontal="center" vertical="center" wrapText="1"/>
    </xf>
    <xf numFmtId="1" fontId="4" fillId="0" borderId="344" xfId="0" applyNumberFormat="1" applyFont="1" applyBorder="1" applyAlignment="1">
      <alignment horizontal="center" vertical="center" wrapText="1"/>
    </xf>
    <xf numFmtId="1" fontId="4" fillId="0" borderId="342" xfId="0" applyNumberFormat="1" applyFont="1" applyBorder="1" applyAlignment="1">
      <alignment horizontal="center" vertical="center" wrapText="1"/>
    </xf>
    <xf numFmtId="1" fontId="4" fillId="0" borderId="345" xfId="0" applyNumberFormat="1" applyFont="1" applyBorder="1" applyAlignment="1">
      <alignment horizontal="center" vertical="center"/>
    </xf>
    <xf numFmtId="1" fontId="4" fillId="0" borderId="343" xfId="0" applyNumberFormat="1" applyFont="1" applyBorder="1" applyAlignment="1">
      <alignment horizontal="right"/>
    </xf>
    <xf numFmtId="1" fontId="4" fillId="0" borderId="344" xfId="0" applyNumberFormat="1" applyFont="1" applyBorder="1" applyAlignment="1">
      <alignment horizontal="right"/>
    </xf>
    <xf numFmtId="1" fontId="4" fillId="0" borderId="342" xfId="0" applyNumberFormat="1" applyFont="1" applyBorder="1" applyAlignment="1">
      <alignment horizontal="right"/>
    </xf>
    <xf numFmtId="1" fontId="4" fillId="4" borderId="343" xfId="0" applyNumberFormat="1" applyFont="1" applyFill="1" applyBorder="1" applyProtection="1">
      <protection locked="0"/>
    </xf>
    <xf numFmtId="1" fontId="4" fillId="4" borderId="342" xfId="0" applyNumberFormat="1" applyFont="1" applyFill="1" applyBorder="1" applyProtection="1">
      <protection locked="0"/>
    </xf>
    <xf numFmtId="1" fontId="4" fillId="0" borderId="324" xfId="0" applyNumberFormat="1" applyFont="1" applyBorder="1" applyAlignment="1">
      <alignment horizontal="left" vertical="center"/>
    </xf>
    <xf numFmtId="1" fontId="4" fillId="0" borderId="346" xfId="0" applyNumberFormat="1" applyFont="1" applyBorder="1" applyAlignment="1">
      <alignment horizontal="right" wrapText="1"/>
    </xf>
    <xf numFmtId="1" fontId="4" fillId="4" borderId="346" xfId="0" applyNumberFormat="1" applyFont="1" applyFill="1" applyBorder="1" applyProtection="1">
      <protection locked="0"/>
    </xf>
    <xf numFmtId="1" fontId="4" fillId="5" borderId="347" xfId="1" applyNumberFormat="1" applyFont="1" applyBorder="1" applyProtection="1">
      <protection locked="0"/>
    </xf>
    <xf numFmtId="1" fontId="4" fillId="5" borderId="348" xfId="1" applyNumberFormat="1" applyFont="1" applyBorder="1" applyProtection="1">
      <protection locked="0"/>
    </xf>
    <xf numFmtId="1" fontId="4" fillId="5" borderId="349" xfId="1" applyNumberFormat="1" applyFont="1" applyBorder="1" applyProtection="1">
      <protection locked="0"/>
    </xf>
    <xf numFmtId="1" fontId="4" fillId="0" borderId="356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 applyAlignment="1">
      <alignment horizontal="center" vertical="center" wrapText="1"/>
    </xf>
    <xf numFmtId="1" fontId="4" fillId="0" borderId="355" xfId="0" applyNumberFormat="1" applyFont="1" applyBorder="1" applyAlignment="1">
      <alignment horizontal="center" vertical="center" wrapText="1"/>
    </xf>
    <xf numFmtId="1" fontId="4" fillId="0" borderId="358" xfId="0" applyNumberFormat="1" applyFont="1" applyBorder="1" applyAlignment="1">
      <alignment horizontal="center" vertical="center" wrapText="1"/>
    </xf>
    <xf numFmtId="1" fontId="4" fillId="0" borderId="353" xfId="0" applyNumberFormat="1" applyFont="1" applyBorder="1" applyAlignment="1">
      <alignment horizontal="center" vertical="center" wrapText="1"/>
    </xf>
    <xf numFmtId="1" fontId="4" fillId="0" borderId="356" xfId="0" applyNumberFormat="1" applyFont="1" applyBorder="1" applyAlignment="1">
      <alignment horizontal="right" wrapText="1"/>
    </xf>
    <xf numFmtId="1" fontId="4" fillId="0" borderId="359" xfId="0" applyNumberFormat="1" applyFont="1" applyBorder="1" applyAlignment="1">
      <alignment horizontal="right" wrapText="1"/>
    </xf>
    <xf numFmtId="1" fontId="4" fillId="0" borderId="355" xfId="0" applyNumberFormat="1" applyFont="1" applyBorder="1" applyAlignment="1">
      <alignment horizontal="right" wrapText="1"/>
    </xf>
    <xf numFmtId="1" fontId="4" fillId="4" borderId="358" xfId="0" applyNumberFormat="1" applyFont="1" applyFill="1" applyBorder="1" applyProtection="1">
      <protection locked="0"/>
    </xf>
    <xf numFmtId="1" fontId="4" fillId="4" borderId="360" xfId="0" applyNumberFormat="1" applyFont="1" applyFill="1" applyBorder="1" applyProtection="1">
      <protection locked="0"/>
    </xf>
    <xf numFmtId="1" fontId="4" fillId="4" borderId="361" xfId="0" applyNumberFormat="1" applyFont="1" applyFill="1" applyBorder="1" applyProtection="1">
      <protection locked="0"/>
    </xf>
    <xf numFmtId="1" fontId="4" fillId="4" borderId="362" xfId="0" applyNumberFormat="1" applyFont="1" applyFill="1" applyBorder="1" applyProtection="1">
      <protection locked="0"/>
    </xf>
    <xf numFmtId="1" fontId="4" fillId="4" borderId="355" xfId="0" applyNumberFormat="1" applyFont="1" applyFill="1" applyBorder="1" applyProtection="1">
      <protection locked="0"/>
    </xf>
    <xf numFmtId="1" fontId="4" fillId="0" borderId="363" xfId="0" applyNumberFormat="1" applyFont="1" applyBorder="1" applyAlignment="1">
      <alignment horizontal="left" vertical="center" wrapText="1"/>
    </xf>
    <xf numFmtId="1" fontId="4" fillId="0" borderId="364" xfId="0" applyNumberFormat="1" applyFont="1" applyBorder="1" applyAlignment="1">
      <alignment horizontal="right" wrapText="1"/>
    </xf>
    <xf numFmtId="1" fontId="4" fillId="0" borderId="365" xfId="0" applyNumberFormat="1" applyFont="1" applyBorder="1" applyAlignment="1">
      <alignment horizontal="right"/>
    </xf>
    <xf numFmtId="1" fontId="4" fillId="4" borderId="364" xfId="0" applyNumberFormat="1" applyFont="1" applyFill="1" applyBorder="1" applyProtection="1">
      <protection locked="0"/>
    </xf>
    <xf numFmtId="1" fontId="4" fillId="4" borderId="366" xfId="0" applyNumberFormat="1" applyFont="1" applyFill="1" applyBorder="1" applyProtection="1">
      <protection locked="0"/>
    </xf>
    <xf numFmtId="1" fontId="4" fillId="4" borderId="367" xfId="0" applyNumberFormat="1" applyFont="1" applyFill="1" applyBorder="1" applyProtection="1">
      <protection locked="0"/>
    </xf>
    <xf numFmtId="1" fontId="4" fillId="4" borderId="368" xfId="0" applyNumberFormat="1" applyFont="1" applyFill="1" applyBorder="1" applyProtection="1">
      <protection locked="0"/>
    </xf>
    <xf numFmtId="1" fontId="4" fillId="4" borderId="369" xfId="0" applyNumberFormat="1" applyFont="1" applyFill="1" applyBorder="1" applyProtection="1">
      <protection locked="0"/>
    </xf>
    <xf numFmtId="1" fontId="4" fillId="4" borderId="365" xfId="0" applyNumberFormat="1" applyFont="1" applyFill="1" applyBorder="1" applyProtection="1">
      <protection locked="0"/>
    </xf>
    <xf numFmtId="1" fontId="4" fillId="0" borderId="350" xfId="0" applyNumberFormat="1" applyFont="1" applyBorder="1" applyAlignment="1">
      <alignment horizontal="left" vertical="center" wrapText="1"/>
    </xf>
    <xf numFmtId="1" fontId="6" fillId="0" borderId="353" xfId="0" applyNumberFormat="1" applyFont="1" applyBorder="1"/>
    <xf numFmtId="1" fontId="8" fillId="0" borderId="353" xfId="0" applyNumberFormat="1" applyFont="1" applyBorder="1"/>
    <xf numFmtId="1" fontId="4" fillId="0" borderId="372" xfId="0" applyNumberFormat="1" applyFont="1" applyBorder="1" applyAlignment="1">
      <alignment horizontal="center" vertical="center" wrapText="1"/>
    </xf>
    <xf numFmtId="1" fontId="4" fillId="0" borderId="367" xfId="0" applyNumberFormat="1" applyFont="1" applyBorder="1" applyAlignment="1">
      <alignment vertical="center" wrapText="1"/>
    </xf>
    <xf numFmtId="1" fontId="4" fillId="0" borderId="364" xfId="0" applyNumberFormat="1" applyFont="1" applyBorder="1" applyAlignment="1">
      <alignment vertical="center" wrapText="1"/>
    </xf>
    <xf numFmtId="1" fontId="4" fillId="0" borderId="373" xfId="0" applyNumberFormat="1" applyFont="1" applyBorder="1" applyAlignment="1">
      <alignment vertical="center" wrapText="1"/>
    </xf>
    <xf numFmtId="1" fontId="4" fillId="0" borderId="365" xfId="0" applyNumberFormat="1" applyFont="1" applyBorder="1"/>
    <xf numFmtId="1" fontId="4" fillId="4" borderId="374" xfId="0" applyNumberFormat="1" applyFont="1" applyFill="1" applyBorder="1" applyProtection="1">
      <protection locked="0"/>
    </xf>
    <xf numFmtId="1" fontId="4" fillId="0" borderId="352" xfId="0" applyNumberFormat="1" applyFont="1" applyBorder="1" applyAlignment="1">
      <alignment vertical="center" wrapText="1"/>
    </xf>
    <xf numFmtId="1" fontId="4" fillId="0" borderId="358" xfId="0" applyNumberFormat="1" applyFont="1" applyBorder="1" applyAlignment="1">
      <alignment horizontal="right" wrapText="1"/>
    </xf>
    <xf numFmtId="1" fontId="4" fillId="0" borderId="372" xfId="0" applyNumberFormat="1" applyFont="1" applyBorder="1" applyAlignment="1">
      <alignment horizontal="right" wrapText="1"/>
    </xf>
    <xf numFmtId="1" fontId="4" fillId="0" borderId="358" xfId="0" applyNumberFormat="1" applyFont="1" applyBorder="1"/>
    <xf numFmtId="1" fontId="4" fillId="0" borderId="355" xfId="0" applyNumberFormat="1" applyFont="1" applyBorder="1"/>
    <xf numFmtId="1" fontId="4" fillId="0" borderId="352" xfId="0" applyNumberFormat="1" applyFont="1" applyBorder="1"/>
    <xf numFmtId="1" fontId="4" fillId="0" borderId="361" xfId="0" applyNumberFormat="1" applyFont="1" applyBorder="1"/>
    <xf numFmtId="1" fontId="4" fillId="0" borderId="376" xfId="0" applyNumberFormat="1" applyFont="1" applyBorder="1"/>
    <xf numFmtId="1" fontId="4" fillId="0" borderId="360" xfId="0" applyNumberFormat="1" applyFont="1" applyBorder="1"/>
    <xf numFmtId="1" fontId="4" fillId="0" borderId="375" xfId="0" applyNumberFormat="1" applyFont="1" applyBorder="1" applyAlignment="1">
      <alignment horizontal="center" vertical="center" wrapText="1"/>
    </xf>
    <xf numFmtId="1" fontId="4" fillId="0" borderId="352" xfId="0" applyNumberFormat="1" applyFont="1" applyBorder="1" applyAlignment="1">
      <alignment horizontal="center" vertical="center" wrapText="1"/>
    </xf>
    <xf numFmtId="1" fontId="4" fillId="0" borderId="378" xfId="0" applyNumberFormat="1" applyFont="1" applyBorder="1" applyAlignment="1">
      <alignment horizontal="center" vertical="center" wrapText="1"/>
    </xf>
    <xf numFmtId="1" fontId="4" fillId="0" borderId="363" xfId="0" applyNumberFormat="1" applyFont="1" applyBorder="1" applyAlignment="1">
      <alignment horizontal="right" wrapText="1"/>
    </xf>
    <xf numFmtId="1" fontId="4" fillId="4" borderId="363" xfId="0" applyNumberFormat="1" applyFont="1" applyFill="1" applyBorder="1" applyProtection="1">
      <protection locked="0"/>
    </xf>
    <xf numFmtId="1" fontId="4" fillId="4" borderId="373" xfId="0" applyNumberFormat="1" applyFont="1" applyFill="1" applyBorder="1" applyProtection="1">
      <protection locked="0"/>
    </xf>
    <xf numFmtId="1" fontId="4" fillId="8" borderId="363" xfId="0" applyNumberFormat="1" applyFont="1" applyFill="1" applyBorder="1"/>
    <xf numFmtId="1" fontId="4" fillId="8" borderId="379" xfId="0" applyNumberFormat="1" applyFont="1" applyFill="1" applyBorder="1"/>
    <xf numFmtId="1" fontId="4" fillId="0" borderId="378" xfId="0" applyNumberFormat="1" applyFont="1" applyBorder="1" applyAlignment="1">
      <alignment horizontal="center" vertical="center" wrapText="1"/>
    </xf>
    <xf numFmtId="1" fontId="4" fillId="0" borderId="377" xfId="0" applyNumberFormat="1" applyFont="1" applyBorder="1" applyAlignment="1">
      <alignment horizontal="center" vertical="center" wrapText="1"/>
    </xf>
    <xf numFmtId="1" fontId="4" fillId="0" borderId="375" xfId="0" applyNumberFormat="1" applyFont="1" applyBorder="1"/>
    <xf numFmtId="1" fontId="4" fillId="0" borderId="367" xfId="0" applyNumberFormat="1" applyFont="1" applyBorder="1" applyAlignment="1">
      <alignment vertical="center"/>
    </xf>
    <xf numFmtId="1" fontId="4" fillId="0" borderId="350" xfId="0" applyNumberFormat="1" applyFont="1" applyBorder="1" applyAlignment="1">
      <alignment horizontal="center" vertical="center" wrapText="1"/>
    </xf>
    <xf numFmtId="1" fontId="4" fillId="8" borderId="365" xfId="0" applyNumberFormat="1" applyFont="1" applyFill="1" applyBorder="1"/>
    <xf numFmtId="1" fontId="4" fillId="0" borderId="360" xfId="0" applyNumberFormat="1" applyFont="1" applyBorder="1" applyAlignment="1">
      <alignment horizontal="center" vertical="center" wrapText="1"/>
    </xf>
    <xf numFmtId="1" fontId="4" fillId="0" borderId="372" xfId="0" applyNumberFormat="1" applyFont="1" applyBorder="1"/>
    <xf numFmtId="1" fontId="4" fillId="0" borderId="364" xfId="0" applyNumberFormat="1" applyFont="1" applyBorder="1"/>
    <xf numFmtId="1" fontId="4" fillId="0" borderId="373" xfId="0" applyNumberFormat="1" applyFont="1" applyBorder="1"/>
    <xf numFmtId="1" fontId="4" fillId="0" borderId="363" xfId="0" applyNumberFormat="1" applyFont="1" applyBorder="1" applyAlignment="1">
      <alignment horizontal="left" vertical="center"/>
    </xf>
    <xf numFmtId="1" fontId="4" fillId="0" borderId="364" xfId="0" applyNumberFormat="1" applyFont="1" applyBorder="1" applyAlignment="1">
      <alignment horizontal="right"/>
    </xf>
    <xf numFmtId="1" fontId="4" fillId="8" borderId="364" xfId="0" applyNumberFormat="1" applyFont="1" applyFill="1" applyBorder="1"/>
    <xf numFmtId="1" fontId="4" fillId="8" borderId="380" xfId="0" applyNumberFormat="1" applyFont="1" applyFill="1" applyBorder="1"/>
    <xf numFmtId="1" fontId="4" fillId="0" borderId="356" xfId="0" applyNumberFormat="1" applyFont="1" applyBorder="1" applyAlignment="1">
      <alignment vertical="center" wrapText="1"/>
    </xf>
    <xf numFmtId="1" fontId="4" fillId="10" borderId="380" xfId="0" applyNumberFormat="1" applyFont="1" applyFill="1" applyBorder="1" applyProtection="1">
      <protection locked="0"/>
    </xf>
    <xf numFmtId="1" fontId="4" fillId="3" borderId="358" xfId="0" applyNumberFormat="1" applyFont="1" applyFill="1" applyBorder="1" applyAlignment="1">
      <alignment horizontal="center" vertical="center" wrapText="1"/>
    </xf>
    <xf numFmtId="1" fontId="4" fillId="0" borderId="363" xfId="0" applyNumberFormat="1" applyFont="1" applyBorder="1" applyAlignment="1">
      <alignment horizontal="left" vertical="center" wrapText="1"/>
    </xf>
    <xf numFmtId="1" fontId="4" fillId="0" borderId="366" xfId="0" applyNumberFormat="1" applyFont="1" applyBorder="1"/>
    <xf numFmtId="1" fontId="4" fillId="4" borderId="380" xfId="0" applyNumberFormat="1" applyFont="1" applyFill="1" applyBorder="1" applyProtection="1">
      <protection locked="0"/>
    </xf>
    <xf numFmtId="1" fontId="4" fillId="10" borderId="366" xfId="0" applyNumberFormat="1" applyFont="1" applyFill="1" applyBorder="1" applyProtection="1">
      <protection locked="0"/>
    </xf>
    <xf numFmtId="1" fontId="4" fillId="0" borderId="358" xfId="0" applyNumberFormat="1" applyFont="1" applyBorder="1" applyAlignment="1">
      <alignment vertical="center"/>
    </xf>
    <xf numFmtId="1" fontId="4" fillId="0" borderId="357" xfId="0" applyNumberFormat="1" applyFont="1" applyBorder="1" applyAlignment="1">
      <alignment vertical="center"/>
    </xf>
    <xf numFmtId="1" fontId="4" fillId="0" borderId="360" xfId="0" applyNumberFormat="1" applyFont="1" applyBorder="1" applyAlignment="1">
      <alignment vertical="center"/>
    </xf>
    <xf numFmtId="1" fontId="4" fillId="0" borderId="355" xfId="0" applyNumberFormat="1" applyFont="1" applyBorder="1" applyAlignment="1">
      <alignment vertical="center"/>
    </xf>
    <xf numFmtId="1" fontId="4" fillId="3" borderId="358" xfId="0" applyNumberFormat="1" applyFont="1" applyFill="1" applyBorder="1" applyAlignment="1">
      <alignment vertical="center"/>
    </xf>
    <xf numFmtId="1" fontId="4" fillId="3" borderId="355" xfId="0" applyNumberFormat="1" applyFont="1" applyFill="1" applyBorder="1" applyAlignment="1">
      <alignment vertical="center"/>
    </xf>
    <xf numFmtId="1" fontId="4" fillId="0" borderId="358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 applyAlignment="1">
      <alignment horizontal="center" vertical="center" wrapText="1"/>
    </xf>
    <xf numFmtId="1" fontId="4" fillId="0" borderId="360" xfId="0" applyNumberFormat="1" applyFont="1" applyBorder="1" applyAlignment="1">
      <alignment horizontal="center" vertical="center" wrapText="1"/>
    </xf>
    <xf numFmtId="1" fontId="4" fillId="0" borderId="359" xfId="0" applyNumberFormat="1" applyFont="1" applyBorder="1" applyAlignment="1">
      <alignment horizontal="center" vertical="center"/>
    </xf>
    <xf numFmtId="1" fontId="4" fillId="0" borderId="356" xfId="0" applyNumberFormat="1" applyFont="1" applyBorder="1" applyAlignment="1">
      <alignment horizontal="center" vertical="center"/>
    </xf>
    <xf numFmtId="1" fontId="4" fillId="3" borderId="372" xfId="0" applyNumberFormat="1" applyFont="1" applyFill="1" applyBorder="1" applyAlignment="1">
      <alignment horizontal="center" vertical="center" wrapText="1"/>
    </xf>
    <xf numFmtId="1" fontId="4" fillId="0" borderId="367" xfId="0" applyNumberFormat="1" applyFont="1" applyBorder="1"/>
    <xf numFmtId="1" fontId="4" fillId="10" borderId="364" xfId="0" applyNumberFormat="1" applyFont="1" applyFill="1" applyBorder="1" applyProtection="1">
      <protection locked="0"/>
    </xf>
    <xf numFmtId="1" fontId="4" fillId="10" borderId="373" xfId="0" applyNumberFormat="1" applyFont="1" applyFill="1" applyBorder="1" applyProtection="1">
      <protection locked="0"/>
    </xf>
    <xf numFmtId="1" fontId="4" fillId="0" borderId="357" xfId="0" applyNumberFormat="1" applyFont="1" applyBorder="1"/>
    <xf numFmtId="1" fontId="4" fillId="0" borderId="356" xfId="4" applyNumberFormat="1" applyFont="1" applyBorder="1" applyAlignment="1" applyProtection="1">
      <alignment horizontal="center" vertical="center"/>
      <protection hidden="1"/>
    </xf>
    <xf numFmtId="1" fontId="4" fillId="0" borderId="358" xfId="2" applyNumberFormat="1" applyFont="1" applyBorder="1" applyAlignment="1">
      <alignment horizontal="center" vertical="center" wrapText="1"/>
    </xf>
    <xf numFmtId="1" fontId="4" fillId="0" borderId="360" xfId="2" applyNumberFormat="1" applyFont="1" applyBorder="1" applyAlignment="1">
      <alignment horizontal="center" vertical="center" wrapText="1"/>
    </xf>
    <xf numFmtId="1" fontId="4" fillId="0" borderId="382" xfId="2" applyNumberFormat="1" applyFont="1" applyBorder="1" applyAlignment="1">
      <alignment horizontal="center" vertical="center" wrapText="1"/>
    </xf>
    <xf numFmtId="1" fontId="4" fillId="0" borderId="372" xfId="2" applyNumberFormat="1" applyFont="1" applyBorder="1" applyAlignment="1">
      <alignment horizontal="center" vertical="center" wrapText="1"/>
    </xf>
    <xf numFmtId="1" fontId="4" fillId="0" borderId="363" xfId="2" applyNumberFormat="1" applyFont="1" applyBorder="1"/>
    <xf numFmtId="1" fontId="4" fillId="0" borderId="364" xfId="2" applyNumberFormat="1" applyFont="1" applyBorder="1"/>
    <xf numFmtId="1" fontId="4" fillId="0" borderId="373" xfId="2" applyNumberFormat="1" applyFont="1" applyBorder="1"/>
    <xf numFmtId="1" fontId="4" fillId="0" borderId="365" xfId="2" applyNumberFormat="1" applyFont="1" applyBorder="1"/>
    <xf numFmtId="1" fontId="4" fillId="4" borderId="364" xfId="2" applyNumberFormat="1" applyFont="1" applyFill="1" applyBorder="1" applyProtection="1">
      <protection locked="0"/>
    </xf>
    <xf numFmtId="1" fontId="4" fillId="4" borderId="373" xfId="2" applyNumberFormat="1" applyFont="1" applyFill="1" applyBorder="1" applyProtection="1">
      <protection locked="0"/>
    </xf>
    <xf numFmtId="1" fontId="4" fillId="4" borderId="365" xfId="2" applyNumberFormat="1" applyFont="1" applyFill="1" applyBorder="1" applyProtection="1">
      <protection locked="0"/>
    </xf>
    <xf numFmtId="1" fontId="4" fillId="4" borderId="383" xfId="2" applyNumberFormat="1" applyFont="1" applyFill="1" applyBorder="1" applyProtection="1">
      <protection locked="0"/>
    </xf>
    <xf numFmtId="1" fontId="4" fillId="4" borderId="363" xfId="2" applyNumberFormat="1" applyFont="1" applyFill="1" applyBorder="1" applyProtection="1">
      <protection locked="0"/>
    </xf>
    <xf numFmtId="1" fontId="4" fillId="0" borderId="358" xfId="2" applyNumberFormat="1" applyFont="1" applyBorder="1"/>
    <xf numFmtId="1" fontId="4" fillId="0" borderId="372" xfId="2" applyNumberFormat="1" applyFont="1" applyBorder="1"/>
    <xf numFmtId="1" fontId="4" fillId="0" borderId="355" xfId="2" applyNumberFormat="1" applyFont="1" applyBorder="1"/>
    <xf numFmtId="1" fontId="4" fillId="0" borderId="360" xfId="2" applyNumberFormat="1" applyFont="1" applyBorder="1"/>
    <xf numFmtId="1" fontId="4" fillId="0" borderId="382" xfId="2" applyNumberFormat="1" applyFont="1" applyBorder="1"/>
    <xf numFmtId="1" fontId="4" fillId="0" borderId="375" xfId="2" applyNumberFormat="1" applyFont="1" applyBorder="1"/>
    <xf numFmtId="1" fontId="4" fillId="0" borderId="361" xfId="2" applyNumberFormat="1" applyFont="1" applyBorder="1" applyAlignment="1">
      <alignment horizontal="center" vertical="center" wrapText="1"/>
    </xf>
    <xf numFmtId="1" fontId="4" fillId="0" borderId="366" xfId="2" applyNumberFormat="1" applyFont="1" applyBorder="1"/>
    <xf numFmtId="1" fontId="4" fillId="4" borderId="380" xfId="2" applyNumberFormat="1" applyFont="1" applyFill="1" applyBorder="1" applyProtection="1">
      <protection locked="0"/>
    </xf>
    <xf numFmtId="1" fontId="4" fillId="4" borderId="374" xfId="2" applyNumberFormat="1" applyFont="1" applyFill="1" applyBorder="1" applyProtection="1">
      <protection locked="0"/>
    </xf>
    <xf numFmtId="1" fontId="4" fillId="4" borderId="368" xfId="2" applyNumberFormat="1" applyFont="1" applyFill="1" applyBorder="1" applyProtection="1">
      <protection locked="0"/>
    </xf>
    <xf numFmtId="1" fontId="4" fillId="4" borderId="366" xfId="2" applyNumberFormat="1" applyFont="1" applyFill="1" applyBorder="1" applyProtection="1">
      <protection locked="0"/>
    </xf>
    <xf numFmtId="1" fontId="4" fillId="0" borderId="358" xfId="2" applyNumberFormat="1" applyFont="1" applyBorder="1" applyAlignment="1">
      <alignment horizontal="right" vertical="center" wrapText="1"/>
    </xf>
    <xf numFmtId="1" fontId="4" fillId="0" borderId="377" xfId="2" applyNumberFormat="1" applyFont="1" applyBorder="1" applyAlignment="1">
      <alignment horizontal="right" vertical="center" wrapText="1"/>
    </xf>
    <xf numFmtId="0" fontId="21" fillId="0" borderId="352" xfId="0" applyFont="1" applyBorder="1" applyAlignment="1">
      <alignment horizontal="center" vertical="center" wrapText="1"/>
    </xf>
    <xf numFmtId="0" fontId="21" fillId="0" borderId="382" xfId="0" applyFont="1" applyBorder="1" applyAlignment="1">
      <alignment horizontal="center" vertical="center" wrapText="1"/>
    </xf>
    <xf numFmtId="0" fontId="21" fillId="0" borderId="352" xfId="0" applyFont="1" applyBorder="1" applyAlignment="1">
      <alignment horizontal="right" vertical="center" wrapText="1"/>
    </xf>
    <xf numFmtId="0" fontId="21" fillId="0" borderId="382" xfId="0" applyFont="1" applyBorder="1" applyAlignment="1">
      <alignment horizontal="right" vertical="center" wrapText="1"/>
    </xf>
    <xf numFmtId="0" fontId="21" fillId="0" borderId="353" xfId="0" applyFont="1" applyBorder="1" applyAlignment="1">
      <alignment horizontal="right" vertical="center" wrapText="1"/>
    </xf>
    <xf numFmtId="0" fontId="21" fillId="0" borderId="360" xfId="0" applyFont="1" applyBorder="1" applyAlignment="1">
      <alignment horizontal="right" vertical="center" wrapText="1"/>
    </xf>
    <xf numFmtId="0" fontId="22" fillId="10" borderId="364" xfId="0" applyFont="1" applyFill="1" applyBorder="1" applyAlignment="1" applyProtection="1">
      <alignment horizontal="right" vertical="center"/>
      <protection locked="0"/>
    </xf>
    <xf numFmtId="0" fontId="22" fillId="10" borderId="384" xfId="0" applyFont="1" applyFill="1" applyBorder="1" applyAlignment="1" applyProtection="1">
      <alignment horizontal="right" vertical="center"/>
      <protection locked="0"/>
    </xf>
    <xf numFmtId="0" fontId="22" fillId="10" borderId="374" xfId="0" applyFont="1" applyFill="1" applyBorder="1" applyAlignment="1" applyProtection="1">
      <alignment horizontal="right" vertical="center"/>
      <protection locked="0"/>
    </xf>
    <xf numFmtId="0" fontId="22" fillId="10" borderId="366" xfId="0" applyFont="1" applyFill="1" applyBorder="1" applyAlignment="1" applyProtection="1">
      <alignment horizontal="right" vertical="center"/>
      <protection locked="0"/>
    </xf>
    <xf numFmtId="0" fontId="21" fillId="0" borderId="363" xfId="0" applyFont="1" applyBorder="1" applyAlignment="1">
      <alignment vertical="center" wrapText="1"/>
    </xf>
    <xf numFmtId="1" fontId="4" fillId="0" borderId="352" xfId="2" applyNumberFormat="1" applyFont="1" applyBorder="1" applyAlignment="1">
      <alignment horizontal="center" vertical="center" wrapText="1"/>
    </xf>
    <xf numFmtId="1" fontId="4" fillId="4" borderId="367" xfId="2" applyNumberFormat="1" applyFont="1" applyFill="1" applyBorder="1" applyProtection="1">
      <protection locked="0"/>
    </xf>
    <xf numFmtId="0" fontId="4" fillId="0" borderId="363" xfId="0" applyFont="1" applyBorder="1" applyAlignment="1">
      <alignment vertical="center" wrapText="1"/>
    </xf>
    <xf numFmtId="1" fontId="4" fillId="4" borderId="369" xfId="2" applyNumberFormat="1" applyFont="1" applyFill="1" applyBorder="1" applyProtection="1">
      <protection locked="0"/>
    </xf>
    <xf numFmtId="1" fontId="14" fillId="15" borderId="363" xfId="0" applyNumberFormat="1" applyFont="1" applyFill="1" applyBorder="1"/>
    <xf numFmtId="1" fontId="4" fillId="15" borderId="358" xfId="0" applyNumberFormat="1" applyFont="1" applyFill="1" applyBorder="1" applyAlignment="1">
      <alignment horizontal="center" vertical="center" wrapText="1"/>
    </xf>
    <xf numFmtId="1" fontId="4" fillId="15" borderId="367" xfId="0" applyNumberFormat="1" applyFont="1" applyFill="1" applyBorder="1" applyAlignment="1">
      <alignment vertical="center" wrapText="1"/>
    </xf>
    <xf numFmtId="1" fontId="4" fillId="15" borderId="364" xfId="0" applyNumberFormat="1" applyFont="1" applyFill="1" applyBorder="1" applyAlignment="1">
      <alignment horizontal="right" wrapText="1"/>
    </xf>
    <xf numFmtId="1" fontId="4" fillId="15" borderId="373" xfId="0" applyNumberFormat="1" applyFont="1" applyFill="1" applyBorder="1" applyAlignment="1">
      <alignment horizontal="right" wrapText="1"/>
    </xf>
    <xf numFmtId="1" fontId="4" fillId="15" borderId="365" xfId="0" applyNumberFormat="1" applyFont="1" applyFill="1" applyBorder="1" applyAlignment="1">
      <alignment horizontal="right"/>
    </xf>
    <xf numFmtId="1" fontId="4" fillId="15" borderId="364" xfId="0" applyNumberFormat="1" applyFont="1" applyFill="1" applyBorder="1"/>
    <xf numFmtId="1" fontId="4" fillId="15" borderId="366" xfId="0" applyNumberFormat="1" applyFont="1" applyFill="1" applyBorder="1"/>
    <xf numFmtId="1" fontId="4" fillId="15" borderId="384" xfId="0" applyNumberFormat="1" applyFont="1" applyFill="1" applyBorder="1"/>
    <xf numFmtId="1" fontId="4" fillId="15" borderId="365" xfId="0" applyNumberFormat="1" applyFont="1" applyFill="1" applyBorder="1"/>
    <xf numFmtId="1" fontId="4" fillId="15" borderId="363" xfId="0" applyNumberFormat="1" applyFont="1" applyFill="1" applyBorder="1"/>
    <xf numFmtId="1" fontId="4" fillId="15" borderId="375" xfId="0" applyNumberFormat="1" applyFont="1" applyFill="1" applyBorder="1" applyAlignment="1">
      <alignment horizontal="center"/>
    </xf>
    <xf numFmtId="1" fontId="4" fillId="15" borderId="358" xfId="0" applyNumberFormat="1" applyFont="1" applyFill="1" applyBorder="1" applyAlignment="1">
      <alignment horizontal="right"/>
    </xf>
    <xf numFmtId="1" fontId="4" fillId="15" borderId="372" xfId="0" applyNumberFormat="1" applyFont="1" applyFill="1" applyBorder="1" applyAlignment="1">
      <alignment horizontal="right"/>
    </xf>
    <xf numFmtId="1" fontId="4" fillId="15" borderId="355" xfId="0" applyNumberFormat="1" applyFont="1" applyFill="1" applyBorder="1" applyAlignment="1">
      <alignment horizontal="right"/>
    </xf>
    <xf numFmtId="1" fontId="4" fillId="15" borderId="358" xfId="0" applyNumberFormat="1" applyFont="1" applyFill="1" applyBorder="1"/>
    <xf numFmtId="1" fontId="4" fillId="15" borderId="355" xfId="0" applyNumberFormat="1" applyFont="1" applyFill="1" applyBorder="1"/>
    <xf numFmtId="1" fontId="4" fillId="15" borderId="360" xfId="0" applyNumberFormat="1" applyFont="1" applyFill="1" applyBorder="1"/>
    <xf numFmtId="1" fontId="4" fillId="15" borderId="352" xfId="0" applyNumberFormat="1" applyFont="1" applyFill="1" applyBorder="1"/>
    <xf numFmtId="1" fontId="4" fillId="15" borderId="382" xfId="0" applyNumberFormat="1" applyFont="1" applyFill="1" applyBorder="1"/>
    <xf numFmtId="1" fontId="4" fillId="15" borderId="375" xfId="0" applyNumberFormat="1" applyFont="1" applyFill="1" applyBorder="1"/>
    <xf numFmtId="1" fontId="14" fillId="15" borderId="364" xfId="0" applyNumberFormat="1" applyFont="1" applyFill="1" applyBorder="1" applyAlignment="1">
      <alignment horizontal="right" wrapText="1"/>
    </xf>
    <xf numFmtId="1" fontId="14" fillId="15" borderId="364" xfId="0" applyNumberFormat="1" applyFont="1" applyFill="1" applyBorder="1"/>
    <xf numFmtId="1" fontId="14" fillId="15" borderId="366" xfId="0" applyNumberFormat="1" applyFont="1" applyFill="1" applyBorder="1"/>
    <xf numFmtId="1" fontId="14" fillId="15" borderId="384" xfId="0" applyNumberFormat="1" applyFont="1" applyFill="1" applyBorder="1"/>
    <xf numFmtId="1" fontId="14" fillId="15" borderId="365" xfId="0" applyNumberFormat="1" applyFont="1" applyFill="1" applyBorder="1"/>
    <xf numFmtId="1" fontId="14" fillId="15" borderId="358" xfId="0" applyNumberFormat="1" applyFont="1" applyFill="1" applyBorder="1" applyAlignment="1">
      <alignment horizontal="right"/>
    </xf>
    <xf numFmtId="1" fontId="14" fillId="15" borderId="358" xfId="0" applyNumberFormat="1" applyFont="1" applyFill="1" applyBorder="1"/>
    <xf numFmtId="1" fontId="14" fillId="15" borderId="360" xfId="0" applyNumberFormat="1" applyFont="1" applyFill="1" applyBorder="1"/>
    <xf numFmtId="1" fontId="14" fillId="15" borderId="352" xfId="0" applyNumberFormat="1" applyFont="1" applyFill="1" applyBorder="1"/>
    <xf numFmtId="1" fontId="14" fillId="15" borderId="382" xfId="0" applyNumberFormat="1" applyFont="1" applyFill="1" applyBorder="1"/>
    <xf numFmtId="1" fontId="14" fillId="15" borderId="355" xfId="0" applyNumberFormat="1" applyFont="1" applyFill="1" applyBorder="1"/>
    <xf numFmtId="1" fontId="14" fillId="15" borderId="375" xfId="0" applyNumberFormat="1" applyFont="1" applyFill="1" applyBorder="1"/>
    <xf numFmtId="1" fontId="4" fillId="15" borderId="360" xfId="0" applyNumberFormat="1" applyFont="1" applyFill="1" applyBorder="1" applyAlignment="1">
      <alignment horizontal="right"/>
    </xf>
    <xf numFmtId="1" fontId="4" fillId="15" borderId="372" xfId="0" applyNumberFormat="1" applyFont="1" applyFill="1" applyBorder="1"/>
    <xf numFmtId="1" fontId="4" fillId="15" borderId="353" xfId="0" applyNumberFormat="1" applyFont="1" applyFill="1" applyBorder="1"/>
    <xf numFmtId="1" fontId="14" fillId="15" borderId="385" xfId="0" applyNumberFormat="1" applyFont="1" applyFill="1" applyBorder="1" applyAlignment="1">
      <alignment horizontal="right"/>
    </xf>
    <xf numFmtId="1" fontId="14" fillId="15" borderId="386" xfId="0" applyNumberFormat="1" applyFont="1" applyFill="1" applyBorder="1"/>
    <xf numFmtId="1" fontId="14" fillId="15" borderId="387" xfId="0" applyNumberFormat="1" applyFont="1" applyFill="1" applyBorder="1"/>
    <xf numFmtId="1" fontId="14" fillId="15" borderId="388" xfId="0" applyNumberFormat="1" applyFont="1" applyFill="1" applyBorder="1"/>
    <xf numFmtId="1" fontId="14" fillId="15" borderId="389" xfId="0" applyNumberFormat="1" applyFont="1" applyFill="1" applyBorder="1"/>
    <xf numFmtId="1" fontId="14" fillId="15" borderId="390" xfId="0" applyNumberFormat="1" applyFont="1" applyFill="1" applyBorder="1"/>
    <xf numFmtId="1" fontId="14" fillId="15" borderId="385" xfId="0" applyNumberFormat="1" applyFont="1" applyFill="1" applyBorder="1"/>
    <xf numFmtId="1" fontId="21" fillId="3" borderId="356" xfId="0" applyNumberFormat="1" applyFont="1" applyFill="1" applyBorder="1" applyAlignment="1">
      <alignment horizontal="center" vertical="center" wrapText="1"/>
    </xf>
    <xf numFmtId="1" fontId="21" fillId="3" borderId="371" xfId="0" applyNumberFormat="1" applyFont="1" applyFill="1" applyBorder="1" applyAlignment="1">
      <alignment horizontal="center" vertical="center" wrapText="1"/>
    </xf>
    <xf numFmtId="1" fontId="21" fillId="3" borderId="358" xfId="0" applyNumberFormat="1" applyFont="1" applyFill="1" applyBorder="1" applyAlignment="1">
      <alignment horizontal="center" vertical="center" wrapText="1"/>
    </xf>
    <xf numFmtId="1" fontId="21" fillId="3" borderId="360" xfId="0" applyNumberFormat="1" applyFont="1" applyFill="1" applyBorder="1" applyAlignment="1">
      <alignment horizontal="center" vertical="center" wrapText="1"/>
    </xf>
    <xf numFmtId="1" fontId="21" fillId="3" borderId="372" xfId="0" applyNumberFormat="1" applyFont="1" applyFill="1" applyBorder="1" applyAlignment="1">
      <alignment horizontal="center" vertical="center" wrapText="1"/>
    </xf>
    <xf numFmtId="1" fontId="21" fillId="3" borderId="355" xfId="0" applyNumberFormat="1" applyFont="1" applyFill="1" applyBorder="1" applyAlignment="1">
      <alignment horizontal="center" vertical="center" wrapText="1"/>
    </xf>
    <xf numFmtId="1" fontId="21" fillId="3" borderId="382" xfId="0" applyNumberFormat="1" applyFont="1" applyFill="1" applyBorder="1" applyAlignment="1">
      <alignment horizontal="center" vertical="center" wrapText="1"/>
    </xf>
    <xf numFmtId="1" fontId="4" fillId="0" borderId="367" xfId="0" applyNumberFormat="1" applyFont="1" applyBorder="1" applyAlignment="1">
      <alignment horizontal="left" vertical="center" wrapText="1"/>
    </xf>
    <xf numFmtId="1" fontId="4" fillId="3" borderId="363" xfId="0" applyNumberFormat="1" applyFont="1" applyFill="1" applyBorder="1" applyAlignment="1">
      <alignment horizontal="right" wrapText="1"/>
    </xf>
    <xf numFmtId="1" fontId="4" fillId="3" borderId="364" xfId="0" applyNumberFormat="1" applyFont="1" applyFill="1" applyBorder="1" applyAlignment="1">
      <alignment horizontal="right" wrapText="1"/>
    </xf>
    <xf numFmtId="0" fontId="4" fillId="0" borderId="364" xfId="0" applyFont="1" applyBorder="1"/>
    <xf numFmtId="1" fontId="4" fillId="4" borderId="384" xfId="0" applyNumberFormat="1" applyFont="1" applyFill="1" applyBorder="1" applyProtection="1">
      <protection locked="0"/>
    </xf>
    <xf numFmtId="1" fontId="4" fillId="3" borderId="373" xfId="0" applyNumberFormat="1" applyFont="1" applyFill="1" applyBorder="1" applyAlignment="1">
      <alignment horizontal="right" wrapText="1"/>
    </xf>
    <xf numFmtId="1" fontId="4" fillId="3" borderId="366" xfId="0" applyNumberFormat="1" applyFont="1" applyFill="1" applyBorder="1" applyAlignment="1">
      <alignment horizontal="right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334" xfId="0" applyNumberFormat="1" applyFont="1" applyBorder="1" applyAlignment="1">
      <alignment horizontal="left" vertical="center" wrapText="1"/>
    </xf>
    <xf numFmtId="1" fontId="5" fillId="0" borderId="391" xfId="0" applyNumberFormat="1" applyFont="1" applyBorder="1"/>
    <xf numFmtId="1" fontId="4" fillId="0" borderId="395" xfId="0" applyNumberFormat="1" applyFont="1" applyBorder="1" applyAlignment="1">
      <alignment horizontal="center" vertical="center" wrapText="1"/>
    </xf>
    <xf numFmtId="1" fontId="4" fillId="0" borderId="394" xfId="0" applyNumberFormat="1" applyFont="1" applyBorder="1" applyAlignment="1">
      <alignment horizontal="center" vertical="center" wrapText="1"/>
    </xf>
    <xf numFmtId="1" fontId="4" fillId="0" borderId="396" xfId="0" applyNumberFormat="1" applyFont="1" applyBorder="1" applyAlignment="1">
      <alignment horizontal="center" vertical="center"/>
    </xf>
    <xf numFmtId="1" fontId="4" fillId="0" borderId="358" xfId="0" applyNumberFormat="1" applyFont="1" applyBorder="1" applyAlignment="1">
      <alignment horizontal="right"/>
    </xf>
    <xf numFmtId="1" fontId="4" fillId="0" borderId="395" xfId="0" applyNumberFormat="1" applyFont="1" applyBorder="1" applyAlignment="1">
      <alignment horizontal="right"/>
    </xf>
    <xf numFmtId="1" fontId="4" fillId="0" borderId="394" xfId="0" applyNumberFormat="1" applyFont="1" applyBorder="1" applyAlignment="1">
      <alignment horizontal="right"/>
    </xf>
    <xf numFmtId="1" fontId="4" fillId="4" borderId="394" xfId="0" applyNumberFormat="1" applyFont="1" applyFill="1" applyBorder="1" applyProtection="1">
      <protection locked="0"/>
    </xf>
    <xf numFmtId="1" fontId="4" fillId="5" borderId="397" xfId="1" applyNumberFormat="1" applyFont="1" applyBorder="1" applyProtection="1">
      <protection locked="0"/>
    </xf>
    <xf numFmtId="1" fontId="4" fillId="5" borderId="398" xfId="1" applyNumberFormat="1" applyFont="1" applyBorder="1" applyProtection="1">
      <protection locked="0"/>
    </xf>
    <xf numFmtId="1" fontId="4" fillId="5" borderId="399" xfId="1" applyNumberFormat="1" applyFont="1" applyBorder="1" applyProtection="1">
      <protection locked="0"/>
    </xf>
    <xf numFmtId="1" fontId="4" fillId="0" borderId="396" xfId="0" applyNumberFormat="1" applyFont="1" applyBorder="1" applyAlignment="1">
      <alignment horizontal="center" vertical="center" wrapText="1"/>
    </xf>
    <xf numFmtId="1" fontId="4" fillId="0" borderId="393" xfId="0" applyNumberFormat="1" applyFont="1" applyBorder="1" applyAlignment="1">
      <alignment horizontal="center" vertical="center" wrapText="1"/>
    </xf>
    <xf numFmtId="1" fontId="4" fillId="0" borderId="396" xfId="0" applyNumberFormat="1" applyFont="1" applyBorder="1" applyAlignment="1">
      <alignment horizontal="right" wrapText="1"/>
    </xf>
    <xf numFmtId="1" fontId="4" fillId="0" borderId="403" xfId="0" applyNumberFormat="1" applyFont="1" applyBorder="1" applyAlignment="1">
      <alignment horizontal="right" wrapText="1"/>
    </xf>
    <xf numFmtId="1" fontId="4" fillId="0" borderId="394" xfId="0" applyNumberFormat="1" applyFont="1" applyBorder="1" applyAlignment="1">
      <alignment horizontal="right" wrapText="1"/>
    </xf>
    <xf numFmtId="1" fontId="4" fillId="0" borderId="405" xfId="0" applyNumberFormat="1" applyFont="1" applyBorder="1" applyAlignment="1">
      <alignment horizontal="right"/>
    </xf>
    <xf numFmtId="1" fontId="4" fillId="0" borderId="406" xfId="0" applyNumberFormat="1" applyFont="1" applyBorder="1" applyAlignment="1">
      <alignment horizontal="left" vertical="center" wrapText="1"/>
    </xf>
    <xf numFmtId="1" fontId="4" fillId="0" borderId="407" xfId="0" applyNumberFormat="1" applyFont="1" applyBorder="1" applyAlignment="1">
      <alignment horizontal="right" wrapText="1"/>
    </xf>
    <xf numFmtId="1" fontId="4" fillId="4" borderId="407" xfId="0" applyNumberFormat="1" applyFont="1" applyFill="1" applyBorder="1" applyProtection="1">
      <protection locked="0"/>
    </xf>
    <xf numFmtId="1" fontId="4" fillId="4" borderId="408" xfId="0" applyNumberFormat="1" applyFont="1" applyFill="1" applyBorder="1" applyProtection="1">
      <protection locked="0"/>
    </xf>
    <xf numFmtId="1" fontId="4" fillId="4" borderId="409" xfId="0" applyNumberFormat="1" applyFont="1" applyFill="1" applyBorder="1" applyProtection="1">
      <protection locked="0"/>
    </xf>
    <xf numFmtId="1" fontId="4" fillId="4" borderId="410" xfId="0" applyNumberFormat="1" applyFont="1" applyFill="1" applyBorder="1" applyProtection="1">
      <protection locked="0"/>
    </xf>
    <xf numFmtId="1" fontId="4" fillId="4" borderId="411" xfId="0" applyNumberFormat="1" applyFont="1" applyFill="1" applyBorder="1" applyProtection="1">
      <protection locked="0"/>
    </xf>
    <xf numFmtId="1" fontId="4" fillId="4" borderId="405" xfId="0" applyNumberFormat="1" applyFont="1" applyFill="1" applyBorder="1" applyProtection="1">
      <protection locked="0"/>
    </xf>
    <xf numFmtId="1" fontId="4" fillId="0" borderId="404" xfId="0" applyNumberFormat="1" applyFont="1" applyBorder="1" applyAlignment="1">
      <alignment horizontal="left" vertical="center" wrapText="1"/>
    </xf>
    <xf numFmtId="1" fontId="6" fillId="0" borderId="393" xfId="0" applyNumberFormat="1" applyFont="1" applyBorder="1"/>
    <xf numFmtId="1" fontId="8" fillId="0" borderId="393" xfId="0" applyNumberFormat="1" applyFont="1" applyBorder="1"/>
    <xf numFmtId="1" fontId="4" fillId="0" borderId="409" xfId="0" applyNumberFormat="1" applyFont="1" applyBorder="1" applyAlignment="1">
      <alignment vertical="center" wrapText="1"/>
    </xf>
    <xf numFmtId="1" fontId="4" fillId="0" borderId="407" xfId="0" applyNumberFormat="1" applyFont="1" applyBorder="1" applyAlignment="1">
      <alignment vertical="center" wrapText="1"/>
    </xf>
    <xf numFmtId="1" fontId="4" fillId="0" borderId="414" xfId="0" applyNumberFormat="1" applyFont="1" applyBorder="1" applyAlignment="1">
      <alignment vertical="center" wrapText="1"/>
    </xf>
    <xf numFmtId="1" fontId="4" fillId="0" borderId="405" xfId="0" applyNumberFormat="1" applyFont="1" applyBorder="1"/>
    <xf numFmtId="1" fontId="4" fillId="4" borderId="415" xfId="0" applyNumberFormat="1" applyFont="1" applyFill="1" applyBorder="1" applyProtection="1">
      <protection locked="0"/>
    </xf>
    <xf numFmtId="1" fontId="4" fillId="0" borderId="392" xfId="0" applyNumberFormat="1" applyFont="1" applyBorder="1" applyAlignment="1">
      <alignment vertical="center" wrapText="1"/>
    </xf>
    <xf numFmtId="1" fontId="4" fillId="0" borderId="395" xfId="0" applyNumberFormat="1" applyFont="1" applyBorder="1" applyAlignment="1">
      <alignment horizontal="right" wrapText="1"/>
    </xf>
    <xf numFmtId="1" fontId="4" fillId="0" borderId="394" xfId="0" applyNumberFormat="1" applyFont="1" applyBorder="1"/>
    <xf numFmtId="1" fontId="4" fillId="0" borderId="392" xfId="0" applyNumberFormat="1" applyFont="1" applyBorder="1"/>
    <xf numFmtId="1" fontId="4" fillId="0" borderId="392" xfId="0" applyNumberFormat="1" applyFont="1" applyBorder="1" applyAlignment="1">
      <alignment horizontal="center" vertical="center" wrapText="1"/>
    </xf>
    <xf numFmtId="1" fontId="4" fillId="0" borderId="406" xfId="0" applyNumberFormat="1" applyFont="1" applyBorder="1" applyAlignment="1">
      <alignment horizontal="right" wrapText="1"/>
    </xf>
    <xf numFmtId="1" fontId="4" fillId="4" borderId="406" xfId="0" applyNumberFormat="1" applyFont="1" applyFill="1" applyBorder="1" applyProtection="1">
      <protection locked="0"/>
    </xf>
    <xf numFmtId="1" fontId="4" fillId="4" borderId="414" xfId="0" applyNumberFormat="1" applyFont="1" applyFill="1" applyBorder="1" applyProtection="1">
      <protection locked="0"/>
    </xf>
    <xf numFmtId="1" fontId="4" fillId="8" borderId="406" xfId="0" applyNumberFormat="1" applyFont="1" applyFill="1" applyBorder="1"/>
    <xf numFmtId="1" fontId="4" fillId="8" borderId="417" xfId="0" applyNumberFormat="1" applyFont="1" applyFill="1" applyBorder="1"/>
    <xf numFmtId="1" fontId="4" fillId="0" borderId="416" xfId="0" applyNumberFormat="1" applyFont="1" applyBorder="1" applyAlignment="1">
      <alignment horizontal="center" vertical="center" wrapText="1"/>
    </xf>
    <xf numFmtId="1" fontId="4" fillId="0" borderId="314" xfId="0" applyNumberFormat="1" applyFont="1" applyBorder="1"/>
    <xf numFmtId="1" fontId="4" fillId="0" borderId="409" xfId="0" applyNumberFormat="1" applyFont="1" applyBorder="1" applyAlignment="1">
      <alignment vertical="center"/>
    </xf>
    <xf numFmtId="1" fontId="4" fillId="0" borderId="404" xfId="0" applyNumberFormat="1" applyFont="1" applyBorder="1" applyAlignment="1">
      <alignment horizontal="center" vertical="center" wrapText="1"/>
    </xf>
    <xf numFmtId="1" fontId="4" fillId="8" borderId="405" xfId="0" applyNumberFormat="1" applyFont="1" applyFill="1" applyBorder="1"/>
    <xf numFmtId="1" fontId="4" fillId="0" borderId="395" xfId="0" applyNumberFormat="1" applyFont="1" applyBorder="1"/>
    <xf numFmtId="1" fontId="4" fillId="0" borderId="407" xfId="0" applyNumberFormat="1" applyFont="1" applyBorder="1"/>
    <xf numFmtId="1" fontId="4" fillId="0" borderId="414" xfId="0" applyNumberFormat="1" applyFont="1" applyBorder="1"/>
    <xf numFmtId="1" fontId="4" fillId="0" borderId="407" xfId="0" applyNumberFormat="1" applyFont="1" applyBorder="1" applyAlignment="1">
      <alignment horizontal="right"/>
    </xf>
    <xf numFmtId="1" fontId="4" fillId="8" borderId="407" xfId="0" applyNumberFormat="1" applyFont="1" applyFill="1" applyBorder="1"/>
    <xf numFmtId="1" fontId="4" fillId="0" borderId="396" xfId="0" applyNumberFormat="1" applyFont="1" applyBorder="1" applyAlignment="1">
      <alignment vertical="center" wrapText="1"/>
    </xf>
    <xf numFmtId="1" fontId="4" fillId="0" borderId="406" xfId="0" applyNumberFormat="1" applyFont="1" applyBorder="1" applyAlignment="1">
      <alignment horizontal="left" vertical="center" wrapText="1"/>
    </xf>
    <xf numFmtId="1" fontId="4" fillId="0" borderId="408" xfId="0" applyNumberFormat="1" applyFont="1" applyBorder="1"/>
    <xf numFmtId="1" fontId="4" fillId="10" borderId="408" xfId="0" applyNumberFormat="1" applyFont="1" applyFill="1" applyBorder="1" applyProtection="1">
      <protection locked="0"/>
    </xf>
    <xf numFmtId="1" fontId="4" fillId="0" borderId="394" xfId="0" applyNumberFormat="1" applyFont="1" applyBorder="1" applyAlignment="1">
      <alignment vertical="center"/>
    </xf>
    <xf numFmtId="1" fontId="4" fillId="3" borderId="394" xfId="0" applyNumberFormat="1" applyFont="1" applyFill="1" applyBorder="1" applyAlignment="1">
      <alignment vertical="center"/>
    </xf>
    <xf numFmtId="1" fontId="4" fillId="0" borderId="403" xfId="0" applyNumberFormat="1" applyFont="1" applyBorder="1" applyAlignment="1">
      <alignment horizontal="center" vertical="center"/>
    </xf>
    <xf numFmtId="1" fontId="4" fillId="3" borderId="395" xfId="0" applyNumberFormat="1" applyFont="1" applyFill="1" applyBorder="1" applyAlignment="1">
      <alignment horizontal="center" vertical="center" wrapText="1"/>
    </xf>
    <xf numFmtId="1" fontId="4" fillId="0" borderId="409" xfId="0" applyNumberFormat="1" applyFont="1" applyBorder="1"/>
    <xf numFmtId="1" fontId="4" fillId="10" borderId="407" xfId="0" applyNumberFormat="1" applyFont="1" applyFill="1" applyBorder="1" applyProtection="1">
      <protection locked="0"/>
    </xf>
    <xf numFmtId="1" fontId="4" fillId="10" borderId="414" xfId="0" applyNumberFormat="1" applyFont="1" applyFill="1" applyBorder="1" applyProtection="1">
      <protection locked="0"/>
    </xf>
    <xf numFmtId="1" fontId="4" fillId="0" borderId="396" xfId="4" applyNumberFormat="1" applyFont="1" applyBorder="1" applyAlignment="1" applyProtection="1">
      <alignment horizontal="center" vertical="center"/>
      <protection hidden="1"/>
    </xf>
    <xf numFmtId="1" fontId="4" fillId="0" borderId="395" xfId="2" applyNumberFormat="1" applyFont="1" applyBorder="1" applyAlignment="1">
      <alignment horizontal="center" vertical="center" wrapText="1"/>
    </xf>
    <xf numFmtId="1" fontId="4" fillId="0" borderId="406" xfId="2" applyNumberFormat="1" applyFont="1" applyBorder="1"/>
    <xf numFmtId="1" fontId="4" fillId="0" borderId="407" xfId="2" applyNumberFormat="1" applyFont="1" applyBorder="1"/>
    <xf numFmtId="1" fontId="4" fillId="0" borderId="414" xfId="2" applyNumberFormat="1" applyFont="1" applyBorder="1"/>
    <xf numFmtId="1" fontId="4" fillId="0" borderId="405" xfId="2" applyNumberFormat="1" applyFont="1" applyBorder="1"/>
    <xf numFmtId="1" fontId="4" fillId="4" borderId="407" xfId="2" applyNumberFormat="1" applyFont="1" applyFill="1" applyBorder="1" applyProtection="1">
      <protection locked="0"/>
    </xf>
    <xf numFmtId="1" fontId="4" fillId="4" borderId="414" xfId="2" applyNumberFormat="1" applyFont="1" applyFill="1" applyBorder="1" applyProtection="1">
      <protection locked="0"/>
    </xf>
    <xf numFmtId="1" fontId="4" fillId="4" borderId="405" xfId="2" applyNumberFormat="1" applyFont="1" applyFill="1" applyBorder="1" applyProtection="1">
      <protection locked="0"/>
    </xf>
    <xf numFmtId="1" fontId="4" fillId="4" borderId="419" xfId="2" applyNumberFormat="1" applyFont="1" applyFill="1" applyBorder="1" applyProtection="1">
      <protection locked="0"/>
    </xf>
    <xf numFmtId="1" fontId="4" fillId="4" borderId="406" xfId="2" applyNumberFormat="1" applyFont="1" applyFill="1" applyBorder="1" applyProtection="1">
      <protection locked="0"/>
    </xf>
    <xf numFmtId="1" fontId="4" fillId="0" borderId="395" xfId="2" applyNumberFormat="1" applyFont="1" applyBorder="1"/>
    <xf numFmtId="1" fontId="4" fillId="0" borderId="394" xfId="2" applyNumberFormat="1" applyFont="1" applyBorder="1"/>
    <xf numFmtId="1" fontId="4" fillId="0" borderId="314" xfId="2" applyNumberFormat="1" applyFont="1" applyBorder="1"/>
    <xf numFmtId="1" fontId="4" fillId="0" borderId="408" xfId="2" applyNumberFormat="1" applyFont="1" applyBorder="1"/>
    <xf numFmtId="1" fontId="4" fillId="4" borderId="415" xfId="2" applyNumberFormat="1" applyFont="1" applyFill="1" applyBorder="1" applyProtection="1">
      <protection locked="0"/>
    </xf>
    <xf numFmtId="1" fontId="4" fillId="4" borderId="410" xfId="2" applyNumberFormat="1" applyFont="1" applyFill="1" applyBorder="1" applyProtection="1">
      <protection locked="0"/>
    </xf>
    <xf numFmtId="1" fontId="4" fillId="4" borderId="408" xfId="2" applyNumberFormat="1" applyFont="1" applyFill="1" applyBorder="1" applyProtection="1">
      <protection locked="0"/>
    </xf>
    <xf numFmtId="1" fontId="4" fillId="0" borderId="416" xfId="2" applyNumberFormat="1" applyFont="1" applyBorder="1" applyAlignment="1">
      <alignment horizontal="right" vertical="center" wrapText="1"/>
    </xf>
    <xf numFmtId="0" fontId="21" fillId="0" borderId="392" xfId="0" applyFont="1" applyBorder="1" applyAlignment="1">
      <alignment horizontal="center" vertical="center" wrapText="1"/>
    </xf>
    <xf numFmtId="0" fontId="21" fillId="0" borderId="392" xfId="0" applyFont="1" applyBorder="1" applyAlignment="1">
      <alignment horizontal="right" vertical="center" wrapText="1"/>
    </xf>
    <xf numFmtId="0" fontId="21" fillId="0" borderId="393" xfId="0" applyFont="1" applyBorder="1" applyAlignment="1">
      <alignment horizontal="right" vertical="center" wrapText="1"/>
    </xf>
    <xf numFmtId="0" fontId="22" fillId="10" borderId="407" xfId="0" applyFont="1" applyFill="1" applyBorder="1" applyAlignment="1" applyProtection="1">
      <alignment horizontal="right" vertical="center"/>
      <protection locked="0"/>
    </xf>
    <xf numFmtId="0" fontId="22" fillId="10" borderId="420" xfId="0" applyFont="1" applyFill="1" applyBorder="1" applyAlignment="1" applyProtection="1">
      <alignment horizontal="right" vertical="center"/>
      <protection locked="0"/>
    </xf>
    <xf numFmtId="0" fontId="22" fillId="10" borderId="415" xfId="0" applyFont="1" applyFill="1" applyBorder="1" applyAlignment="1" applyProtection="1">
      <alignment horizontal="right" vertical="center"/>
      <protection locked="0"/>
    </xf>
    <xf numFmtId="0" fontId="22" fillId="10" borderId="408" xfId="0" applyFont="1" applyFill="1" applyBorder="1" applyAlignment="1" applyProtection="1">
      <alignment horizontal="right" vertical="center"/>
      <protection locked="0"/>
    </xf>
    <xf numFmtId="0" fontId="21" fillId="0" borderId="406" xfId="0" applyFont="1" applyBorder="1" applyAlignment="1">
      <alignment vertical="center" wrapText="1"/>
    </xf>
    <xf numFmtId="1" fontId="4" fillId="0" borderId="392" xfId="2" applyNumberFormat="1" applyFont="1" applyBorder="1" applyAlignment="1">
      <alignment horizontal="center" vertical="center" wrapText="1"/>
    </xf>
    <xf numFmtId="1" fontId="4" fillId="4" borderId="409" xfId="2" applyNumberFormat="1" applyFont="1" applyFill="1" applyBorder="1" applyProtection="1">
      <protection locked="0"/>
    </xf>
    <xf numFmtId="0" fontId="4" fillId="0" borderId="406" xfId="0" applyFont="1" applyBorder="1" applyAlignment="1">
      <alignment vertical="center" wrapText="1"/>
    </xf>
    <xf numFmtId="1" fontId="4" fillId="4" borderId="411" xfId="2" applyNumberFormat="1" applyFont="1" applyFill="1" applyBorder="1" applyProtection="1">
      <protection locked="0"/>
    </xf>
    <xf numFmtId="1" fontId="14" fillId="15" borderId="406" xfId="0" applyNumberFormat="1" applyFont="1" applyFill="1" applyBorder="1"/>
    <xf numFmtId="1" fontId="4" fillId="15" borderId="409" xfId="0" applyNumberFormat="1" applyFont="1" applyFill="1" applyBorder="1" applyAlignment="1">
      <alignment vertical="center" wrapText="1"/>
    </xf>
    <xf numFmtId="1" fontId="4" fillId="15" borderId="407" xfId="0" applyNumberFormat="1" applyFont="1" applyFill="1" applyBorder="1" applyAlignment="1">
      <alignment horizontal="right" wrapText="1"/>
    </xf>
    <xf numFmtId="1" fontId="4" fillId="15" borderId="414" xfId="0" applyNumberFormat="1" applyFont="1" applyFill="1" applyBorder="1" applyAlignment="1">
      <alignment horizontal="right" wrapText="1"/>
    </xf>
    <xf numFmtId="1" fontId="4" fillId="15" borderId="405" xfId="0" applyNumberFormat="1" applyFont="1" applyFill="1" applyBorder="1" applyAlignment="1">
      <alignment horizontal="right"/>
    </xf>
    <xf numFmtId="1" fontId="4" fillId="15" borderId="407" xfId="0" applyNumberFormat="1" applyFont="1" applyFill="1" applyBorder="1"/>
    <xf numFmtId="1" fontId="4" fillId="15" borderId="408" xfId="0" applyNumberFormat="1" applyFont="1" applyFill="1" applyBorder="1"/>
    <xf numFmtId="1" fontId="4" fillId="15" borderId="420" xfId="0" applyNumberFormat="1" applyFont="1" applyFill="1" applyBorder="1"/>
    <xf numFmtId="1" fontId="4" fillId="15" borderId="405" xfId="0" applyNumberFormat="1" applyFont="1" applyFill="1" applyBorder="1"/>
    <xf numFmtId="1" fontId="4" fillId="15" borderId="406" xfId="0" applyNumberFormat="1" applyFont="1" applyFill="1" applyBorder="1"/>
    <xf numFmtId="1" fontId="4" fillId="15" borderId="314" xfId="0" applyNumberFormat="1" applyFont="1" applyFill="1" applyBorder="1" applyAlignment="1">
      <alignment horizontal="center"/>
    </xf>
    <xf numFmtId="1" fontId="4" fillId="15" borderId="395" xfId="0" applyNumberFormat="1" applyFont="1" applyFill="1" applyBorder="1" applyAlignment="1">
      <alignment horizontal="right"/>
    </xf>
    <xf numFmtId="1" fontId="4" fillId="15" borderId="394" xfId="0" applyNumberFormat="1" applyFont="1" applyFill="1" applyBorder="1" applyAlignment="1">
      <alignment horizontal="right"/>
    </xf>
    <xf numFmtId="1" fontId="4" fillId="15" borderId="394" xfId="0" applyNumberFormat="1" applyFont="1" applyFill="1" applyBorder="1"/>
    <xf numFmtId="1" fontId="4" fillId="15" borderId="392" xfId="0" applyNumberFormat="1" applyFont="1" applyFill="1" applyBorder="1"/>
    <xf numFmtId="1" fontId="4" fillId="15" borderId="314" xfId="0" applyNumberFormat="1" applyFont="1" applyFill="1" applyBorder="1"/>
    <xf numFmtId="1" fontId="14" fillId="15" borderId="407" xfId="0" applyNumberFormat="1" applyFont="1" applyFill="1" applyBorder="1" applyAlignment="1">
      <alignment horizontal="right" wrapText="1"/>
    </xf>
    <xf numFmtId="1" fontId="14" fillId="15" borderId="407" xfId="0" applyNumberFormat="1" applyFont="1" applyFill="1" applyBorder="1"/>
    <xf numFmtId="1" fontId="14" fillId="15" borderId="408" xfId="0" applyNumberFormat="1" applyFont="1" applyFill="1" applyBorder="1"/>
    <xf numFmtId="1" fontId="14" fillId="15" borderId="420" xfId="0" applyNumberFormat="1" applyFont="1" applyFill="1" applyBorder="1"/>
    <xf numFmtId="1" fontId="14" fillId="15" borderId="405" xfId="0" applyNumberFormat="1" applyFont="1" applyFill="1" applyBorder="1"/>
    <xf numFmtId="1" fontId="14" fillId="15" borderId="392" xfId="0" applyNumberFormat="1" applyFont="1" applyFill="1" applyBorder="1"/>
    <xf numFmtId="1" fontId="14" fillId="15" borderId="394" xfId="0" applyNumberFormat="1" applyFont="1" applyFill="1" applyBorder="1"/>
    <xf numFmtId="1" fontId="14" fillId="15" borderId="314" xfId="0" applyNumberFormat="1" applyFont="1" applyFill="1" applyBorder="1"/>
    <xf numFmtId="1" fontId="4" fillId="15" borderId="395" xfId="0" applyNumberFormat="1" applyFont="1" applyFill="1" applyBorder="1"/>
    <xf numFmtId="1" fontId="4" fillId="15" borderId="393" xfId="0" applyNumberFormat="1" applyFont="1" applyFill="1" applyBorder="1"/>
    <xf numFmtId="1" fontId="21" fillId="3" borderId="396" xfId="0" applyNumberFormat="1" applyFont="1" applyFill="1" applyBorder="1" applyAlignment="1">
      <alignment horizontal="center" vertical="center" wrapText="1"/>
    </xf>
    <xf numFmtId="1" fontId="21" fillId="3" borderId="413" xfId="0" applyNumberFormat="1" applyFont="1" applyFill="1" applyBorder="1" applyAlignment="1">
      <alignment horizontal="center" vertical="center" wrapText="1"/>
    </xf>
    <xf numFmtId="1" fontId="21" fillId="3" borderId="395" xfId="0" applyNumberFormat="1" applyFont="1" applyFill="1" applyBorder="1" applyAlignment="1">
      <alignment horizontal="center" vertical="center" wrapText="1"/>
    </xf>
    <xf numFmtId="1" fontId="21" fillId="3" borderId="394" xfId="0" applyNumberFormat="1" applyFont="1" applyFill="1" applyBorder="1" applyAlignment="1">
      <alignment horizontal="center" vertical="center" wrapText="1"/>
    </xf>
    <xf numFmtId="1" fontId="4" fillId="0" borderId="409" xfId="0" applyNumberFormat="1" applyFont="1" applyBorder="1" applyAlignment="1">
      <alignment horizontal="left" vertical="center" wrapText="1"/>
    </xf>
    <xf numFmtId="1" fontId="4" fillId="3" borderId="406" xfId="0" applyNumberFormat="1" applyFont="1" applyFill="1" applyBorder="1" applyAlignment="1">
      <alignment horizontal="right" wrapText="1"/>
    </xf>
    <xf numFmtId="1" fontId="4" fillId="3" borderId="407" xfId="0" applyNumberFormat="1" applyFont="1" applyFill="1" applyBorder="1" applyAlignment="1">
      <alignment horizontal="right" wrapText="1"/>
    </xf>
    <xf numFmtId="0" fontId="4" fillId="0" borderId="407" xfId="0" applyFont="1" applyBorder="1"/>
    <xf numFmtId="1" fontId="4" fillId="4" borderId="420" xfId="0" applyNumberFormat="1" applyFont="1" applyFill="1" applyBorder="1" applyProtection="1">
      <protection locked="0"/>
    </xf>
    <xf numFmtId="1" fontId="4" fillId="3" borderId="414" xfId="0" applyNumberFormat="1" applyFont="1" applyFill="1" applyBorder="1" applyAlignment="1">
      <alignment horizontal="right" wrapText="1"/>
    </xf>
    <xf numFmtId="1" fontId="4" fillId="3" borderId="408" xfId="0" applyNumberFormat="1" applyFont="1" applyFill="1" applyBorder="1" applyAlignment="1">
      <alignment horizontal="right" wrapText="1"/>
    </xf>
    <xf numFmtId="1" fontId="4" fillId="0" borderId="8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350" xfId="0" applyNumberFormat="1" applyFont="1" applyBorder="1" applyAlignment="1">
      <alignment horizontal="left" vertical="center" wrapText="1"/>
    </xf>
    <xf numFmtId="1" fontId="5" fillId="0" borderId="421" xfId="0" applyNumberFormat="1" applyFont="1" applyBorder="1"/>
    <xf numFmtId="1" fontId="4" fillId="0" borderId="426" xfId="0" applyNumberFormat="1" applyFont="1" applyBorder="1" applyAlignment="1">
      <alignment horizontal="center" vertical="center" wrapText="1"/>
    </xf>
    <xf numFmtId="1" fontId="4" fillId="0" borderId="427" xfId="0" applyNumberFormat="1" applyFont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 vertical="center" wrapText="1"/>
    </xf>
    <xf numFmtId="1" fontId="4" fillId="0" borderId="428" xfId="0" applyNumberFormat="1" applyFont="1" applyBorder="1" applyAlignment="1">
      <alignment horizontal="center" vertical="center"/>
    </xf>
    <xf numFmtId="1" fontId="4" fillId="0" borderId="426" xfId="0" applyNumberFormat="1" applyFont="1" applyBorder="1" applyAlignment="1">
      <alignment horizontal="right"/>
    </xf>
    <xf numFmtId="1" fontId="4" fillId="0" borderId="427" xfId="0" applyNumberFormat="1" applyFont="1" applyBorder="1" applyAlignment="1">
      <alignment horizontal="right"/>
    </xf>
    <xf numFmtId="1" fontId="4" fillId="0" borderId="424" xfId="0" applyNumberFormat="1" applyFont="1" applyBorder="1" applyAlignment="1">
      <alignment horizontal="right"/>
    </xf>
    <xf numFmtId="1" fontId="4" fillId="4" borderId="426" xfId="0" applyNumberFormat="1" applyFont="1" applyFill="1" applyBorder="1" applyProtection="1">
      <protection locked="0"/>
    </xf>
    <xf numFmtId="1" fontId="4" fillId="4" borderId="424" xfId="0" applyNumberFormat="1" applyFont="1" applyFill="1" applyBorder="1" applyProtection="1">
      <protection locked="0"/>
    </xf>
    <xf numFmtId="1" fontId="4" fillId="5" borderId="429" xfId="1" applyNumberFormat="1" applyFont="1" applyBorder="1" applyProtection="1">
      <protection locked="0"/>
    </xf>
    <xf numFmtId="1" fontId="4" fillId="5" borderId="430" xfId="1" applyNumberFormat="1" applyFont="1" applyBorder="1" applyProtection="1">
      <protection locked="0"/>
    </xf>
    <xf numFmtId="1" fontId="4" fillId="5" borderId="431" xfId="1" applyNumberFormat="1" applyFont="1" applyBorder="1" applyProtection="1">
      <protection locked="0"/>
    </xf>
    <xf numFmtId="1" fontId="4" fillId="0" borderId="428" xfId="0" applyNumberFormat="1" applyFont="1" applyBorder="1" applyAlignment="1">
      <alignment horizontal="center" vertical="center" wrapText="1"/>
    </xf>
    <xf numFmtId="1" fontId="4" fillId="0" borderId="436" xfId="0" applyNumberFormat="1" applyFont="1" applyBorder="1" applyAlignment="1">
      <alignment horizontal="center" vertical="center" wrapText="1"/>
    </xf>
    <xf numFmtId="1" fontId="4" fillId="0" borderId="437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428" xfId="0" applyNumberFormat="1" applyFont="1" applyBorder="1" applyAlignment="1">
      <alignment horizontal="right" wrapText="1"/>
    </xf>
    <xf numFmtId="1" fontId="4" fillId="0" borderId="438" xfId="0" applyNumberFormat="1" applyFont="1" applyBorder="1" applyAlignment="1">
      <alignment horizontal="right" wrapText="1"/>
    </xf>
    <xf numFmtId="1" fontId="4" fillId="0" borderId="424" xfId="0" applyNumberFormat="1" applyFont="1" applyBorder="1" applyAlignment="1">
      <alignment horizontal="right" wrapText="1"/>
    </xf>
    <xf numFmtId="1" fontId="4" fillId="4" borderId="437" xfId="0" applyNumberFormat="1" applyFont="1" applyFill="1" applyBorder="1" applyProtection="1">
      <protection locked="0"/>
    </xf>
    <xf numFmtId="1" fontId="4" fillId="4" borderId="439" xfId="0" applyNumberFormat="1" applyFont="1" applyFill="1" applyBorder="1" applyProtection="1">
      <protection locked="0"/>
    </xf>
    <xf numFmtId="1" fontId="4" fillId="4" borderId="440" xfId="0" applyNumberFormat="1" applyFont="1" applyFill="1" applyBorder="1" applyProtection="1">
      <protection locked="0"/>
    </xf>
    <xf numFmtId="1" fontId="4" fillId="4" borderId="441" xfId="0" applyNumberFormat="1" applyFont="1" applyFill="1" applyBorder="1" applyProtection="1">
      <protection locked="0"/>
    </xf>
    <xf numFmtId="1" fontId="4" fillId="0" borderId="442" xfId="0" applyNumberFormat="1" applyFont="1" applyBorder="1" applyAlignment="1">
      <alignment horizontal="left" vertical="center" wrapText="1"/>
    </xf>
    <xf numFmtId="1" fontId="4" fillId="0" borderId="443" xfId="0" applyNumberFormat="1" applyFont="1" applyBorder="1" applyAlignment="1">
      <alignment horizontal="right" wrapText="1"/>
    </xf>
    <xf numFmtId="1" fontId="4" fillId="0" borderId="432" xfId="0" applyNumberFormat="1" applyFont="1" applyBorder="1" applyAlignment="1">
      <alignment horizontal="left" vertical="center" wrapText="1"/>
    </xf>
    <xf numFmtId="1" fontId="4" fillId="0" borderId="444" xfId="0" applyNumberFormat="1" applyFont="1" applyBorder="1" applyAlignment="1">
      <alignment horizontal="right" wrapText="1"/>
    </xf>
    <xf numFmtId="1" fontId="4" fillId="0" borderId="445" xfId="0" applyNumberFormat="1" applyFont="1" applyBorder="1" applyAlignment="1">
      <alignment horizontal="right" wrapText="1"/>
    </xf>
    <xf numFmtId="1" fontId="6" fillId="0" borderId="446" xfId="0" applyNumberFormat="1" applyFont="1" applyBorder="1"/>
    <xf numFmtId="1" fontId="8" fillId="0" borderId="446" xfId="0" applyNumberFormat="1" applyFont="1" applyBorder="1"/>
    <xf numFmtId="1" fontId="4" fillId="0" borderId="444" xfId="0" applyNumberFormat="1" applyFont="1" applyBorder="1" applyAlignment="1">
      <alignment horizontal="center" vertical="center" wrapText="1"/>
    </xf>
    <xf numFmtId="1" fontId="4" fillId="0" borderId="334" xfId="0" applyNumberFormat="1" applyFont="1" applyBorder="1" applyAlignment="1">
      <alignment vertical="center" wrapText="1"/>
    </xf>
    <xf numFmtId="1" fontId="4" fillId="0" borderId="333" xfId="0" applyNumberFormat="1" applyFont="1" applyBorder="1" applyAlignment="1">
      <alignment vertical="center" wrapText="1"/>
    </xf>
    <xf numFmtId="1" fontId="4" fillId="0" borderId="449" xfId="0" applyNumberFormat="1" applyFont="1" applyBorder="1" applyAlignment="1">
      <alignment horizontal="center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422" xfId="0" applyNumberFormat="1" applyFont="1" applyBorder="1" applyAlignment="1">
      <alignment vertical="center" wrapText="1"/>
    </xf>
    <xf numFmtId="1" fontId="4" fillId="0" borderId="426" xfId="0" applyNumberFormat="1" applyFont="1" applyBorder="1" applyAlignment="1">
      <alignment horizontal="right" wrapText="1"/>
    </xf>
    <xf numFmtId="1" fontId="4" fillId="0" borderId="427" xfId="0" applyNumberFormat="1" applyFont="1" applyBorder="1" applyAlignment="1">
      <alignment horizontal="right" wrapText="1"/>
    </xf>
    <xf numFmtId="1" fontId="4" fillId="0" borderId="449" xfId="0" applyNumberFormat="1" applyFont="1" applyBorder="1" applyAlignment="1">
      <alignment horizontal="right" wrapText="1"/>
    </xf>
    <xf numFmtId="1" fontId="4" fillId="0" borderId="426" xfId="0" applyNumberFormat="1" applyFont="1" applyBorder="1"/>
    <xf numFmtId="1" fontId="4" fillId="0" borderId="449" xfId="0" applyNumberFormat="1" applyFont="1" applyBorder="1"/>
    <xf numFmtId="1" fontId="4" fillId="0" borderId="422" xfId="0" applyNumberFormat="1" applyFont="1" applyBorder="1"/>
    <xf numFmtId="1" fontId="4" fillId="0" borderId="450" xfId="0" applyNumberFormat="1" applyFont="1" applyBorder="1"/>
    <xf numFmtId="1" fontId="4" fillId="0" borderId="451" xfId="0" applyNumberFormat="1" applyFont="1" applyBorder="1"/>
    <xf numFmtId="1" fontId="4" fillId="0" borderId="452" xfId="0" applyNumberFormat="1" applyFont="1" applyBorder="1"/>
    <xf numFmtId="1" fontId="4" fillId="0" borderId="425" xfId="0" applyNumberFormat="1" applyFont="1" applyBorder="1" applyAlignment="1">
      <alignment horizontal="center" vertical="center" wrapText="1"/>
    </xf>
    <xf numFmtId="1" fontId="4" fillId="0" borderId="422" xfId="0" applyNumberFormat="1" applyFont="1" applyBorder="1" applyAlignment="1">
      <alignment horizontal="center" vertical="center" wrapText="1"/>
    </xf>
    <xf numFmtId="1" fontId="4" fillId="0" borderId="454" xfId="0" applyNumberFormat="1" applyFont="1" applyBorder="1" applyAlignment="1">
      <alignment horizontal="center" vertical="center" wrapText="1"/>
    </xf>
    <xf numFmtId="1" fontId="4" fillId="0" borderId="453" xfId="0" applyNumberFormat="1" applyFont="1" applyBorder="1" applyAlignment="1">
      <alignment horizontal="center" vertical="center" wrapText="1"/>
    </xf>
    <xf numFmtId="1" fontId="4" fillId="0" borderId="425" xfId="0" applyNumberFormat="1" applyFont="1" applyBorder="1"/>
    <xf numFmtId="1" fontId="4" fillId="0" borderId="334" xfId="0" applyNumberFormat="1" applyFont="1" applyBorder="1" applyAlignment="1">
      <alignment vertical="center"/>
    </xf>
    <xf numFmtId="1" fontId="4" fillId="0" borderId="432" xfId="0" applyNumberFormat="1" applyFont="1" applyBorder="1" applyAlignment="1">
      <alignment horizontal="center" vertical="center" wrapText="1"/>
    </xf>
    <xf numFmtId="1" fontId="4" fillId="8" borderId="332" xfId="0" applyNumberFormat="1" applyFont="1" applyFill="1" applyBorder="1"/>
    <xf numFmtId="1" fontId="4" fillId="0" borderId="452" xfId="0" applyNumberFormat="1" applyFont="1" applyBorder="1" applyAlignment="1">
      <alignment horizontal="center" vertical="center" wrapText="1"/>
    </xf>
    <xf numFmtId="1" fontId="4" fillId="0" borderId="427" xfId="0" applyNumberFormat="1" applyFont="1" applyBorder="1"/>
    <xf numFmtId="1" fontId="4" fillId="0" borderId="456" xfId="0" applyNumberFormat="1" applyFont="1" applyBorder="1" applyAlignment="1">
      <alignment horizontal="center" vertical="center" wrapText="1"/>
    </xf>
    <xf numFmtId="1" fontId="4" fillId="8" borderId="455" xfId="0" applyNumberFormat="1" applyFont="1" applyFill="1" applyBorder="1"/>
    <xf numFmtId="1" fontId="4" fillId="0" borderId="444" xfId="0" applyNumberFormat="1" applyFont="1" applyBorder="1" applyAlignment="1">
      <alignment vertical="center" wrapText="1"/>
    </xf>
    <xf numFmtId="1" fontId="4" fillId="10" borderId="455" xfId="0" applyNumberFormat="1" applyFont="1" applyFill="1" applyBorder="1" applyProtection="1">
      <protection locked="0"/>
    </xf>
    <xf numFmtId="1" fontId="4" fillId="3" borderId="426" xfId="0" applyNumberFormat="1" applyFont="1" applyFill="1" applyBorder="1" applyAlignment="1">
      <alignment horizontal="center" vertical="center" wrapText="1"/>
    </xf>
    <xf numFmtId="1" fontId="4" fillId="4" borderId="455" xfId="0" applyNumberFormat="1" applyFont="1" applyFill="1" applyBorder="1" applyProtection="1">
      <protection locked="0"/>
    </xf>
    <xf numFmtId="1" fontId="4" fillId="0" borderId="426" xfId="0" applyNumberFormat="1" applyFont="1" applyBorder="1" applyAlignment="1">
      <alignment vertical="center"/>
    </xf>
    <xf numFmtId="1" fontId="4" fillId="0" borderId="456" xfId="0" applyNumberFormat="1" applyFont="1" applyBorder="1" applyAlignment="1">
      <alignment vertical="center"/>
    </xf>
    <xf numFmtId="1" fontId="4" fillId="0" borderId="452" xfId="0" applyNumberFormat="1" applyFont="1" applyBorder="1" applyAlignment="1">
      <alignment vertical="center"/>
    </xf>
    <xf numFmtId="1" fontId="4" fillId="0" borderId="449" xfId="0" applyNumberFormat="1" applyFont="1" applyBorder="1" applyAlignment="1">
      <alignment vertical="center"/>
    </xf>
    <xf numFmtId="1" fontId="4" fillId="3" borderId="426" xfId="0" applyNumberFormat="1" applyFont="1" applyFill="1" applyBorder="1" applyAlignment="1">
      <alignment vertical="center"/>
    </xf>
    <xf numFmtId="1" fontId="4" fillId="3" borderId="449" xfId="0" applyNumberFormat="1" applyFont="1" applyFill="1" applyBorder="1" applyAlignment="1">
      <alignment vertical="center"/>
    </xf>
    <xf numFmtId="1" fontId="4" fillId="0" borderId="445" xfId="0" applyNumberFormat="1" applyFont="1" applyBorder="1" applyAlignment="1">
      <alignment horizontal="center" vertical="center"/>
    </xf>
    <xf numFmtId="1" fontId="4" fillId="0" borderId="444" xfId="0" applyNumberFormat="1" applyFont="1" applyBorder="1" applyAlignment="1">
      <alignment horizontal="center" vertical="center"/>
    </xf>
    <xf numFmtId="1" fontId="4" fillId="3" borderId="427" xfId="0" applyNumberFormat="1" applyFont="1" applyFill="1" applyBorder="1" applyAlignment="1">
      <alignment horizontal="center" vertical="center" wrapText="1"/>
    </xf>
    <xf numFmtId="1" fontId="4" fillId="0" borderId="456" xfId="0" applyNumberFormat="1" applyFont="1" applyBorder="1"/>
    <xf numFmtId="1" fontId="4" fillId="0" borderId="427" xfId="0" applyNumberFormat="1" applyFont="1" applyBorder="1" applyAlignment="1">
      <alignment horizontal="center" vertical="center" wrapText="1"/>
    </xf>
    <xf numFmtId="1" fontId="4" fillId="0" borderId="444" xfId="4" applyNumberFormat="1" applyFont="1" applyBorder="1" applyAlignment="1" applyProtection="1">
      <alignment horizontal="center" vertical="center"/>
      <protection hidden="1"/>
    </xf>
    <xf numFmtId="1" fontId="4" fillId="0" borderId="426" xfId="2" applyNumberFormat="1" applyFont="1" applyBorder="1" applyAlignment="1">
      <alignment horizontal="center" vertical="center" wrapText="1"/>
    </xf>
    <xf numFmtId="1" fontId="4" fillId="0" borderId="452" xfId="2" applyNumberFormat="1" applyFont="1" applyBorder="1" applyAlignment="1">
      <alignment horizontal="center" vertical="center" wrapText="1"/>
    </xf>
    <xf numFmtId="1" fontId="4" fillId="0" borderId="458" xfId="2" applyNumberFormat="1" applyFont="1" applyBorder="1" applyAlignment="1">
      <alignment horizontal="center" vertical="center" wrapText="1"/>
    </xf>
    <xf numFmtId="1" fontId="4" fillId="0" borderId="427" xfId="2" applyNumberFormat="1" applyFont="1" applyBorder="1" applyAlignment="1">
      <alignment horizontal="center" vertical="center" wrapText="1"/>
    </xf>
    <xf numFmtId="1" fontId="4" fillId="0" borderId="426" xfId="2" applyNumberFormat="1" applyFont="1" applyBorder="1"/>
    <xf numFmtId="1" fontId="4" fillId="0" borderId="427" xfId="2" applyNumberFormat="1" applyFont="1" applyBorder="1"/>
    <xf numFmtId="1" fontId="4" fillId="0" borderId="449" xfId="2" applyNumberFormat="1" applyFont="1" applyBorder="1"/>
    <xf numFmtId="1" fontId="4" fillId="0" borderId="452" xfId="2" applyNumberFormat="1" applyFont="1" applyBorder="1"/>
    <xf numFmtId="1" fontId="4" fillId="0" borderId="458" xfId="2" applyNumberFormat="1" applyFont="1" applyBorder="1"/>
    <xf numFmtId="1" fontId="4" fillId="0" borderId="425" xfId="2" applyNumberFormat="1" applyFont="1" applyBorder="1"/>
    <xf numFmtId="1" fontId="4" fillId="0" borderId="450" xfId="2" applyNumberFormat="1" applyFont="1" applyBorder="1" applyAlignment="1">
      <alignment horizontal="center" vertical="center" wrapText="1"/>
    </xf>
    <xf numFmtId="1" fontId="4" fillId="4" borderId="455" xfId="2" applyNumberFormat="1" applyFont="1" applyFill="1" applyBorder="1" applyProtection="1">
      <protection locked="0"/>
    </xf>
    <xf numFmtId="1" fontId="4" fillId="0" borderId="426" xfId="2" applyNumberFormat="1" applyFont="1" applyBorder="1" applyAlignment="1">
      <alignment horizontal="right" vertical="center" wrapText="1"/>
    </xf>
    <xf numFmtId="1" fontId="4" fillId="0" borderId="453" xfId="2" applyNumberFormat="1" applyFont="1" applyBorder="1" applyAlignment="1">
      <alignment horizontal="right" vertical="center" wrapText="1"/>
    </xf>
    <xf numFmtId="0" fontId="21" fillId="0" borderId="422" xfId="0" applyFont="1" applyBorder="1" applyAlignment="1">
      <alignment horizontal="center" vertical="center" wrapText="1"/>
    </xf>
    <xf numFmtId="0" fontId="21" fillId="0" borderId="458" xfId="0" applyFont="1" applyBorder="1" applyAlignment="1">
      <alignment horizontal="center" vertical="center" wrapText="1"/>
    </xf>
    <xf numFmtId="0" fontId="21" fillId="0" borderId="422" xfId="0" applyFont="1" applyBorder="1" applyAlignment="1">
      <alignment horizontal="right" vertical="center" wrapText="1"/>
    </xf>
    <xf numFmtId="0" fontId="21" fillId="0" borderId="458" xfId="0" applyFont="1" applyBorder="1" applyAlignment="1">
      <alignment horizontal="right" vertical="center" wrapText="1"/>
    </xf>
    <xf numFmtId="0" fontId="21" fillId="0" borderId="446" xfId="0" applyFont="1" applyBorder="1" applyAlignment="1">
      <alignment horizontal="right" vertical="center" wrapText="1"/>
    </xf>
    <xf numFmtId="0" fontId="21" fillId="0" borderId="452" xfId="0" applyFont="1" applyBorder="1" applyAlignment="1">
      <alignment horizontal="right" vertical="center" wrapText="1"/>
    </xf>
    <xf numFmtId="1" fontId="4" fillId="0" borderId="422" xfId="2" applyNumberFormat="1" applyFont="1" applyBorder="1" applyAlignment="1">
      <alignment horizontal="center" vertical="center" wrapText="1"/>
    </xf>
    <xf numFmtId="1" fontId="4" fillId="15" borderId="426" xfId="0" applyNumberFormat="1" applyFont="1" applyFill="1" applyBorder="1" applyAlignment="1">
      <alignment horizontal="center" vertical="center" wrapText="1"/>
    </xf>
    <xf numFmtId="1" fontId="4" fillId="15" borderId="425" xfId="0" applyNumberFormat="1" applyFont="1" applyFill="1" applyBorder="1" applyAlignment="1">
      <alignment horizontal="center"/>
    </xf>
    <xf numFmtId="1" fontId="4" fillId="15" borderId="426" xfId="0" applyNumberFormat="1" applyFont="1" applyFill="1" applyBorder="1" applyAlignment="1">
      <alignment horizontal="right"/>
    </xf>
    <xf numFmtId="1" fontId="4" fillId="15" borderId="427" xfId="0" applyNumberFormat="1" applyFont="1" applyFill="1" applyBorder="1" applyAlignment="1">
      <alignment horizontal="right"/>
    </xf>
    <xf numFmtId="1" fontId="4" fillId="15" borderId="449" xfId="0" applyNumberFormat="1" applyFont="1" applyFill="1" applyBorder="1" applyAlignment="1">
      <alignment horizontal="right"/>
    </xf>
    <xf numFmtId="1" fontId="4" fillId="15" borderId="426" xfId="0" applyNumberFormat="1" applyFont="1" applyFill="1" applyBorder="1"/>
    <xf numFmtId="1" fontId="4" fillId="15" borderId="449" xfId="0" applyNumberFormat="1" applyFont="1" applyFill="1" applyBorder="1"/>
    <xf numFmtId="1" fontId="4" fillId="15" borderId="452" xfId="0" applyNumberFormat="1" applyFont="1" applyFill="1" applyBorder="1"/>
    <xf numFmtId="1" fontId="4" fillId="15" borderId="422" xfId="0" applyNumberFormat="1" applyFont="1" applyFill="1" applyBorder="1"/>
    <xf numFmtId="1" fontId="4" fillId="15" borderId="458" xfId="0" applyNumberFormat="1" applyFont="1" applyFill="1" applyBorder="1"/>
    <xf numFmtId="1" fontId="4" fillId="15" borderId="425" xfId="0" applyNumberFormat="1" applyFont="1" applyFill="1" applyBorder="1"/>
    <xf numFmtId="1" fontId="14" fillId="15" borderId="426" xfId="0" applyNumberFormat="1" applyFont="1" applyFill="1" applyBorder="1" applyAlignment="1">
      <alignment horizontal="right"/>
    </xf>
    <xf numFmtId="1" fontId="14" fillId="15" borderId="426" xfId="0" applyNumberFormat="1" applyFont="1" applyFill="1" applyBorder="1"/>
    <xf numFmtId="1" fontId="14" fillId="15" borderId="452" xfId="0" applyNumberFormat="1" applyFont="1" applyFill="1" applyBorder="1"/>
    <xf numFmtId="1" fontId="14" fillId="15" borderId="422" xfId="0" applyNumberFormat="1" applyFont="1" applyFill="1" applyBorder="1"/>
    <xf numFmtId="1" fontId="14" fillId="15" borderId="458" xfId="0" applyNumberFormat="1" applyFont="1" applyFill="1" applyBorder="1"/>
    <xf numFmtId="1" fontId="14" fillId="15" borderId="449" xfId="0" applyNumberFormat="1" applyFont="1" applyFill="1" applyBorder="1"/>
    <xf numFmtId="1" fontId="14" fillId="15" borderId="425" xfId="0" applyNumberFormat="1" applyFont="1" applyFill="1" applyBorder="1"/>
    <xf numFmtId="1" fontId="4" fillId="15" borderId="452" xfId="0" applyNumberFormat="1" applyFont="1" applyFill="1" applyBorder="1" applyAlignment="1">
      <alignment horizontal="right"/>
    </xf>
    <xf numFmtId="1" fontId="4" fillId="15" borderId="427" xfId="0" applyNumberFormat="1" applyFont="1" applyFill="1" applyBorder="1"/>
    <xf numFmtId="1" fontId="4" fillId="15" borderId="446" xfId="0" applyNumberFormat="1" applyFont="1" applyFill="1" applyBorder="1"/>
    <xf numFmtId="1" fontId="14" fillId="15" borderId="460" xfId="0" applyNumberFormat="1" applyFont="1" applyFill="1" applyBorder="1" applyAlignment="1">
      <alignment horizontal="right"/>
    </xf>
    <xf numFmtId="1" fontId="14" fillId="15" borderId="461" xfId="0" applyNumberFormat="1" applyFont="1" applyFill="1" applyBorder="1"/>
    <xf numFmtId="1" fontId="14" fillId="15" borderId="462" xfId="0" applyNumberFormat="1" applyFont="1" applyFill="1" applyBorder="1"/>
    <xf numFmtId="1" fontId="14" fillId="15" borderId="463" xfId="0" applyNumberFormat="1" applyFont="1" applyFill="1" applyBorder="1"/>
    <xf numFmtId="1" fontId="14" fillId="15" borderId="464" xfId="0" applyNumberFormat="1" applyFont="1" applyFill="1" applyBorder="1"/>
    <xf numFmtId="1" fontId="14" fillId="15" borderId="465" xfId="0" applyNumberFormat="1" applyFont="1" applyFill="1" applyBorder="1"/>
    <xf numFmtId="1" fontId="14" fillId="15" borderId="460" xfId="0" applyNumberFormat="1" applyFont="1" applyFill="1" applyBorder="1"/>
    <xf numFmtId="1" fontId="21" fillId="3" borderId="444" xfId="0" applyNumberFormat="1" applyFont="1" applyFill="1" applyBorder="1" applyAlignment="1">
      <alignment horizontal="center" vertical="center" wrapText="1"/>
    </xf>
    <xf numFmtId="1" fontId="21" fillId="3" borderId="448" xfId="0" applyNumberFormat="1" applyFont="1" applyFill="1" applyBorder="1" applyAlignment="1">
      <alignment horizontal="center" vertical="center" wrapText="1"/>
    </xf>
    <xf numFmtId="1" fontId="21" fillId="3" borderId="426" xfId="0" applyNumberFormat="1" applyFont="1" applyFill="1" applyBorder="1" applyAlignment="1">
      <alignment horizontal="center" vertical="center" wrapText="1"/>
    </xf>
    <xf numFmtId="1" fontId="21" fillId="3" borderId="452" xfId="0" applyNumberFormat="1" applyFont="1" applyFill="1" applyBorder="1" applyAlignment="1">
      <alignment horizontal="center" vertical="center" wrapText="1"/>
    </xf>
    <xf numFmtId="1" fontId="21" fillId="3" borderId="427" xfId="0" applyNumberFormat="1" applyFont="1" applyFill="1" applyBorder="1" applyAlignment="1">
      <alignment horizontal="center" vertical="center" wrapText="1"/>
    </xf>
    <xf numFmtId="1" fontId="21" fillId="3" borderId="449" xfId="0" applyNumberFormat="1" applyFont="1" applyFill="1" applyBorder="1" applyAlignment="1">
      <alignment horizontal="center" vertical="center" wrapText="1"/>
    </xf>
    <xf numFmtId="1" fontId="21" fillId="3" borderId="458" xfId="0" applyNumberFormat="1" applyFont="1" applyFill="1" applyBorder="1" applyAlignment="1">
      <alignment horizontal="center"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427" xfId="0" applyNumberFormat="1" applyFont="1" applyBorder="1" applyAlignment="1">
      <alignment horizontal="center" vertical="center" wrapText="1"/>
    </xf>
    <xf numFmtId="1" fontId="4" fillId="0" borderId="468" xfId="0" applyNumberFormat="1" applyFont="1" applyBorder="1" applyAlignment="1">
      <alignment horizontal="center" vertical="center" wrapText="1"/>
    </xf>
    <xf numFmtId="1" fontId="4" fillId="0" borderId="468" xfId="0" applyNumberFormat="1" applyFont="1" applyBorder="1" applyAlignment="1">
      <alignment horizontal="right"/>
    </xf>
    <xf numFmtId="1" fontId="4" fillId="0" borderId="449" xfId="0" applyNumberFormat="1" applyFont="1" applyBorder="1" applyAlignment="1">
      <alignment horizontal="right"/>
    </xf>
    <xf numFmtId="1" fontId="4" fillId="4" borderId="468" xfId="0" applyNumberFormat="1" applyFont="1" applyFill="1" applyBorder="1" applyProtection="1">
      <protection locked="0"/>
    </xf>
    <xf numFmtId="1" fontId="4" fillId="4" borderId="449" xfId="0" applyNumberFormat="1" applyFont="1" applyFill="1" applyBorder="1" applyProtection="1">
      <protection locked="0"/>
    </xf>
    <xf numFmtId="1" fontId="4" fillId="0" borderId="469" xfId="0" applyNumberFormat="1" applyFont="1" applyBorder="1" applyAlignment="1">
      <alignment horizontal="left" vertical="center"/>
    </xf>
    <xf numFmtId="1" fontId="4" fillId="0" borderId="470" xfId="0" applyNumberFormat="1" applyFont="1" applyBorder="1" applyAlignment="1">
      <alignment horizontal="right" wrapText="1"/>
    </xf>
    <xf numFmtId="1" fontId="4" fillId="0" borderId="471" xfId="0" applyNumberFormat="1" applyFont="1" applyBorder="1" applyAlignment="1">
      <alignment horizontal="right"/>
    </xf>
    <xf numFmtId="1" fontId="4" fillId="4" borderId="470" xfId="0" applyNumberFormat="1" applyFont="1" applyFill="1" applyBorder="1" applyProtection="1">
      <protection locked="0"/>
    </xf>
    <xf numFmtId="1" fontId="4" fillId="4" borderId="471" xfId="0" applyNumberFormat="1" applyFont="1" applyFill="1" applyBorder="1" applyProtection="1">
      <protection locked="0"/>
    </xf>
    <xf numFmtId="1" fontId="4" fillId="5" borderId="472" xfId="1" applyNumberFormat="1" applyFont="1" applyBorder="1" applyProtection="1">
      <protection locked="0"/>
    </xf>
    <xf numFmtId="1" fontId="4" fillId="5" borderId="473" xfId="1" applyNumberFormat="1" applyFont="1" applyBorder="1" applyProtection="1">
      <protection locked="0"/>
    </xf>
    <xf numFmtId="1" fontId="4" fillId="5" borderId="474" xfId="1" applyNumberFormat="1" applyFont="1" applyBorder="1" applyProtection="1">
      <protection locked="0"/>
    </xf>
    <xf numFmtId="1" fontId="4" fillId="0" borderId="479" xfId="0" applyNumberFormat="1" applyFont="1" applyBorder="1" applyAlignment="1">
      <alignment horizontal="center" vertical="center" wrapText="1"/>
    </xf>
    <xf numFmtId="1" fontId="4" fillId="0" borderId="478" xfId="0" applyNumberFormat="1" applyFont="1" applyBorder="1" applyAlignment="1">
      <alignment horizontal="center" vertical="center" wrapText="1"/>
    </xf>
    <xf numFmtId="1" fontId="4" fillId="0" borderId="480" xfId="0" applyNumberFormat="1" applyFont="1" applyBorder="1" applyAlignment="1">
      <alignment horizontal="center" vertical="center" wrapText="1"/>
    </xf>
    <xf numFmtId="1" fontId="4" fillId="0" borderId="478" xfId="0" applyNumberFormat="1" applyFont="1" applyBorder="1" applyAlignment="1">
      <alignment horizontal="right" wrapText="1"/>
    </xf>
    <xf numFmtId="1" fontId="4" fillId="4" borderId="480" xfId="0" applyNumberFormat="1" applyFont="1" applyFill="1" applyBorder="1" applyProtection="1">
      <protection locked="0"/>
    </xf>
    <xf numFmtId="1" fontId="4" fillId="4" borderId="481" xfId="0" applyNumberFormat="1" applyFont="1" applyFill="1" applyBorder="1" applyProtection="1">
      <protection locked="0"/>
    </xf>
    <xf numFmtId="1" fontId="4" fillId="4" borderId="482" xfId="0" applyNumberFormat="1" applyFont="1" applyFill="1" applyBorder="1" applyProtection="1">
      <protection locked="0"/>
    </xf>
    <xf numFmtId="1" fontId="4" fillId="4" borderId="483" xfId="0" applyNumberFormat="1" applyFont="1" applyFill="1" applyBorder="1" applyProtection="1">
      <protection locked="0"/>
    </xf>
    <xf numFmtId="1" fontId="4" fillId="4" borderId="478" xfId="0" applyNumberFormat="1" applyFont="1" applyFill="1" applyBorder="1" applyProtection="1">
      <protection locked="0"/>
    </xf>
    <xf numFmtId="1" fontId="4" fillId="0" borderId="484" xfId="0" applyNumberFormat="1" applyFont="1" applyBorder="1" applyAlignment="1">
      <alignment horizontal="left" vertical="center" wrapText="1"/>
    </xf>
    <xf numFmtId="1" fontId="4" fillId="0" borderId="485" xfId="0" applyNumberFormat="1" applyFont="1" applyBorder="1" applyAlignment="1">
      <alignment horizontal="right" wrapText="1"/>
    </xf>
    <xf numFmtId="1" fontId="4" fillId="0" borderId="469" xfId="0" applyNumberFormat="1" applyFont="1" applyBorder="1" applyAlignment="1">
      <alignment horizontal="left" vertical="center" wrapText="1"/>
    </xf>
    <xf numFmtId="1" fontId="4" fillId="4" borderId="486" xfId="0" applyNumberFormat="1" applyFont="1" applyFill="1" applyBorder="1" applyProtection="1">
      <protection locked="0"/>
    </xf>
    <xf numFmtId="1" fontId="4" fillId="4" borderId="487" xfId="0" applyNumberFormat="1" applyFont="1" applyFill="1" applyBorder="1" applyProtection="1">
      <protection locked="0"/>
    </xf>
    <xf numFmtId="1" fontId="4" fillId="4" borderId="488" xfId="0" applyNumberFormat="1" applyFont="1" applyFill="1" applyBorder="1" applyProtection="1">
      <protection locked="0"/>
    </xf>
    <xf numFmtId="1" fontId="4" fillId="4" borderId="489" xfId="0" applyNumberFormat="1" applyFont="1" applyFill="1" applyBorder="1" applyProtection="1">
      <protection locked="0"/>
    </xf>
    <xf numFmtId="1" fontId="4" fillId="0" borderId="490" xfId="0" applyNumberFormat="1" applyFont="1" applyBorder="1" applyAlignment="1">
      <alignment horizontal="right"/>
    </xf>
    <xf numFmtId="1" fontId="4" fillId="4" borderId="485" xfId="0" applyNumberFormat="1" applyFont="1" applyFill="1" applyBorder="1" applyProtection="1">
      <protection locked="0"/>
    </xf>
    <xf numFmtId="1" fontId="4" fillId="4" borderId="491" xfId="0" applyNumberFormat="1" applyFont="1" applyFill="1" applyBorder="1" applyProtection="1">
      <protection locked="0"/>
    </xf>
    <xf numFmtId="1" fontId="4" fillId="4" borderId="490" xfId="0" applyNumberFormat="1" applyFont="1" applyFill="1" applyBorder="1" applyProtection="1">
      <protection locked="0"/>
    </xf>
    <xf numFmtId="1" fontId="4" fillId="0" borderId="10" xfId="0" applyNumberFormat="1" applyFont="1" applyBorder="1" applyAlignment="1">
      <alignment horizontal="center" vertical="center" wrapText="1"/>
    </xf>
    <xf numFmtId="1" fontId="4" fillId="0" borderId="491" xfId="0" applyNumberFormat="1" applyFont="1" applyBorder="1" applyAlignment="1">
      <alignment vertical="center" wrapText="1"/>
    </xf>
    <xf numFmtId="1" fontId="4" fillId="0" borderId="485" xfId="0" applyNumberFormat="1" applyFont="1" applyBorder="1" applyAlignment="1">
      <alignment vertical="center" wrapText="1"/>
    </xf>
    <xf numFmtId="1" fontId="4" fillId="0" borderId="495" xfId="0" applyNumberFormat="1" applyFont="1" applyBorder="1" applyAlignment="1">
      <alignment vertical="center" wrapText="1"/>
    </xf>
    <xf numFmtId="1" fontId="4" fillId="0" borderId="490" xfId="0" applyNumberFormat="1" applyFont="1" applyBorder="1"/>
    <xf numFmtId="1" fontId="4" fillId="4" borderId="496" xfId="0" applyNumberFormat="1" applyFont="1" applyFill="1" applyBorder="1" applyProtection="1">
      <protection locked="0"/>
    </xf>
    <xf numFmtId="1" fontId="4" fillId="0" borderId="477" xfId="0" applyNumberFormat="1" applyFont="1" applyBorder="1" applyAlignment="1">
      <alignment vertical="center" wrapText="1"/>
    </xf>
    <xf numFmtId="1" fontId="4" fillId="0" borderId="480" xfId="0" applyNumberFormat="1" applyFont="1" applyBorder="1" applyAlignment="1">
      <alignment horizontal="right" wrapText="1"/>
    </xf>
    <xf numFmtId="1" fontId="4" fillId="0" borderId="64" xfId="0" applyNumberFormat="1" applyFont="1" applyBorder="1" applyAlignment="1">
      <alignment horizontal="right" wrapText="1"/>
    </xf>
    <xf numFmtId="1" fontId="4" fillId="0" borderId="8" xfId="0" applyNumberFormat="1" applyFont="1" applyBorder="1" applyAlignment="1">
      <alignment horizontal="right" wrapText="1"/>
    </xf>
    <xf numFmtId="1" fontId="4" fillId="0" borderId="480" xfId="0" applyNumberFormat="1" applyFont="1" applyBorder="1"/>
    <xf numFmtId="1" fontId="4" fillId="0" borderId="8" xfId="0" applyNumberFormat="1" applyFont="1" applyBorder="1"/>
    <xf numFmtId="1" fontId="4" fillId="0" borderId="477" xfId="0" applyNumberFormat="1" applyFont="1" applyBorder="1"/>
    <xf numFmtId="1" fontId="4" fillId="0" borderId="482" xfId="0" applyNumberFormat="1" applyFont="1" applyBorder="1"/>
    <xf numFmtId="1" fontId="4" fillId="0" borderId="500" xfId="0" applyNumberFormat="1" applyFont="1" applyBorder="1"/>
    <xf numFmtId="1" fontId="4" fillId="0" borderId="481" xfId="0" applyNumberFormat="1" applyFont="1" applyBorder="1"/>
    <xf numFmtId="1" fontId="4" fillId="0" borderId="499" xfId="0" applyNumberFormat="1" applyFont="1" applyBorder="1" applyAlignment="1">
      <alignment horizontal="center" vertical="center" wrapText="1"/>
    </xf>
    <xf numFmtId="1" fontId="4" fillId="0" borderId="502" xfId="0" applyNumberFormat="1" applyFont="1" applyBorder="1" applyAlignment="1">
      <alignment horizontal="center" vertical="center" wrapText="1"/>
    </xf>
    <xf numFmtId="1" fontId="4" fillId="0" borderId="477" xfId="0" applyNumberFormat="1" applyFont="1" applyBorder="1" applyAlignment="1">
      <alignment horizontal="center" vertical="center" wrapText="1"/>
    </xf>
    <xf numFmtId="1" fontId="4" fillId="0" borderId="503" xfId="0" applyNumberFormat="1" applyFont="1" applyBorder="1" applyAlignment="1">
      <alignment horizontal="center" vertical="center" wrapText="1"/>
    </xf>
    <xf numFmtId="1" fontId="4" fillId="0" borderId="484" xfId="0" applyNumberFormat="1" applyFont="1" applyBorder="1" applyAlignment="1">
      <alignment horizontal="right" wrapText="1"/>
    </xf>
    <xf numFmtId="1" fontId="4" fillId="4" borderId="484" xfId="0" applyNumberFormat="1" applyFont="1" applyFill="1" applyBorder="1" applyProtection="1">
      <protection locked="0"/>
    </xf>
    <xf numFmtId="1" fontId="4" fillId="4" borderId="495" xfId="0" applyNumberFormat="1" applyFont="1" applyFill="1" applyBorder="1" applyProtection="1">
      <protection locked="0"/>
    </xf>
    <xf numFmtId="1" fontId="4" fillId="8" borderId="484" xfId="0" applyNumberFormat="1" applyFont="1" applyFill="1" applyBorder="1"/>
    <xf numFmtId="1" fontId="4" fillId="8" borderId="504" xfId="0" applyNumberFormat="1" applyFont="1" applyFill="1" applyBorder="1"/>
    <xf numFmtId="1" fontId="4" fillId="0" borderId="502" xfId="0" applyNumberFormat="1" applyFont="1" applyBorder="1" applyAlignment="1">
      <alignment horizontal="center" vertical="center" wrapText="1"/>
    </xf>
    <xf numFmtId="1" fontId="4" fillId="0" borderId="501" xfId="0" applyNumberFormat="1" applyFont="1" applyBorder="1" applyAlignment="1">
      <alignment horizontal="center" vertical="center" wrapText="1"/>
    </xf>
    <xf numFmtId="1" fontId="4" fillId="0" borderId="499" xfId="0" applyNumberFormat="1" applyFont="1" applyBorder="1"/>
    <xf numFmtId="1" fontId="4" fillId="0" borderId="491" xfId="0" applyNumberFormat="1" applyFont="1" applyBorder="1" applyAlignment="1">
      <alignment vertical="center"/>
    </xf>
    <xf numFmtId="1" fontId="4" fillId="0" borderId="497" xfId="0" applyNumberFormat="1" applyFont="1" applyBorder="1" applyAlignment="1">
      <alignment horizontal="center" vertical="center" wrapText="1"/>
    </xf>
    <xf numFmtId="1" fontId="4" fillId="8" borderId="490" xfId="0" applyNumberFormat="1" applyFont="1" applyFill="1" applyBorder="1"/>
    <xf numFmtId="1" fontId="4" fillId="0" borderId="481" xfId="0" applyNumberFormat="1" applyFont="1" applyBorder="1" applyAlignment="1">
      <alignment horizontal="center" vertical="center" wrapText="1"/>
    </xf>
    <xf numFmtId="1" fontId="4" fillId="0" borderId="64" xfId="0" applyNumberFormat="1" applyFont="1" applyBorder="1"/>
    <xf numFmtId="1" fontId="4" fillId="0" borderId="502" xfId="0" applyNumberFormat="1" applyFont="1" applyBorder="1"/>
    <xf numFmtId="1" fontId="4" fillId="0" borderId="485" xfId="0" applyNumberFormat="1" applyFont="1" applyBorder="1"/>
    <xf numFmtId="1" fontId="4" fillId="0" borderId="495" xfId="0" applyNumberFormat="1" applyFont="1" applyBorder="1"/>
    <xf numFmtId="1" fontId="4" fillId="0" borderId="485" xfId="0" applyNumberFormat="1" applyFont="1" applyBorder="1" applyAlignment="1">
      <alignment horizontal="right"/>
    </xf>
    <xf numFmtId="1" fontId="4" fillId="8" borderId="485" xfId="0" applyNumberFormat="1" applyFont="1" applyFill="1" applyBorder="1"/>
    <xf numFmtId="1" fontId="4" fillId="8" borderId="505" xfId="0" applyNumberFormat="1" applyFont="1" applyFill="1" applyBorder="1"/>
    <xf numFmtId="1" fontId="4" fillId="0" borderId="497" xfId="0" applyNumberFormat="1" applyFont="1" applyBorder="1" applyAlignment="1">
      <alignment horizontal="left" vertical="center" wrapText="1"/>
    </xf>
    <xf numFmtId="1" fontId="4" fillId="0" borderId="10" xfId="0" applyNumberFormat="1" applyFont="1" applyBorder="1" applyAlignment="1">
      <alignment vertical="center" wrapText="1"/>
    </xf>
    <xf numFmtId="1" fontId="4" fillId="0" borderId="10" xfId="0" applyNumberFormat="1" applyFont="1" applyBorder="1" applyAlignment="1">
      <alignment horizontal="right" wrapText="1"/>
    </xf>
    <xf numFmtId="1" fontId="4" fillId="0" borderId="506" xfId="0" applyNumberFormat="1" applyFont="1" applyBorder="1" applyAlignment="1">
      <alignment horizontal="right" wrapText="1"/>
    </xf>
    <xf numFmtId="1" fontId="4" fillId="10" borderId="505" xfId="0" applyNumberFormat="1" applyFont="1" applyFill="1" applyBorder="1" applyProtection="1">
      <protection locked="0"/>
    </xf>
    <xf numFmtId="1" fontId="4" fillId="3" borderId="480" xfId="0" applyNumberFormat="1" applyFont="1" applyFill="1" applyBorder="1" applyAlignment="1">
      <alignment horizontal="center" vertical="center" wrapText="1"/>
    </xf>
    <xf numFmtId="1" fontId="4" fillId="0" borderId="486" xfId="0" applyNumberFormat="1" applyFont="1" applyBorder="1"/>
    <xf numFmtId="1" fontId="4" fillId="4" borderId="505" xfId="0" applyNumberFormat="1" applyFont="1" applyFill="1" applyBorder="1" applyProtection="1">
      <protection locked="0"/>
    </xf>
    <xf numFmtId="1" fontId="4" fillId="10" borderId="486" xfId="0" applyNumberFormat="1" applyFont="1" applyFill="1" applyBorder="1" applyProtection="1">
      <protection locked="0"/>
    </xf>
    <xf numFmtId="1" fontId="4" fillId="0" borderId="480" xfId="0" applyNumberFormat="1" applyFont="1" applyBorder="1" applyAlignment="1">
      <alignment vertical="center"/>
    </xf>
    <xf numFmtId="1" fontId="4" fillId="0" borderId="479" xfId="0" applyNumberFormat="1" applyFont="1" applyBorder="1" applyAlignment="1">
      <alignment vertical="center"/>
    </xf>
    <xf numFmtId="1" fontId="4" fillId="0" borderId="481" xfId="0" applyNumberFormat="1" applyFont="1" applyBorder="1" applyAlignment="1">
      <alignment vertical="center"/>
    </xf>
    <xf numFmtId="1" fontId="4" fillId="0" borderId="502" xfId="0" applyNumberFormat="1" applyFont="1" applyBorder="1" applyAlignment="1">
      <alignment vertical="center"/>
    </xf>
    <xf numFmtId="1" fontId="4" fillId="3" borderId="480" xfId="0" applyNumberFormat="1" applyFont="1" applyFill="1" applyBorder="1" applyAlignment="1">
      <alignment vertical="center"/>
    </xf>
    <xf numFmtId="1" fontId="4" fillId="3" borderId="502" xfId="0" applyNumberFormat="1" applyFont="1" applyFill="1" applyBorder="1" applyAlignment="1">
      <alignment vertical="center"/>
    </xf>
    <xf numFmtId="1" fontId="4" fillId="0" borderId="506" xfId="0" applyNumberFormat="1" applyFont="1" applyBorder="1" applyAlignment="1">
      <alignment horizontal="center" vertical="center"/>
    </xf>
    <xf numFmtId="1" fontId="4" fillId="3" borderId="64" xfId="0" applyNumberFormat="1" applyFont="1" applyFill="1" applyBorder="1" applyAlignment="1">
      <alignment horizontal="center" vertical="center" wrapText="1"/>
    </xf>
    <xf numFmtId="1" fontId="4" fillId="0" borderId="491" xfId="0" applyNumberFormat="1" applyFont="1" applyBorder="1"/>
    <xf numFmtId="1" fontId="4" fillId="10" borderId="485" xfId="0" applyNumberFormat="1" applyFont="1" applyFill="1" applyBorder="1" applyProtection="1">
      <protection locked="0"/>
    </xf>
    <xf numFmtId="1" fontId="4" fillId="10" borderId="495" xfId="0" applyNumberFormat="1" applyFont="1" applyFill="1" applyBorder="1" applyProtection="1">
      <protection locked="0"/>
    </xf>
    <xf numFmtId="1" fontId="4" fillId="0" borderId="479" xfId="0" applyNumberFormat="1" applyFont="1" applyBorder="1"/>
    <xf numFmtId="1" fontId="4" fillId="0" borderId="502" xfId="0" applyNumberFormat="1" applyFont="1" applyBorder="1" applyAlignment="1">
      <alignment horizontal="right" wrapText="1"/>
    </xf>
    <xf numFmtId="1" fontId="4" fillId="0" borderId="10" xfId="4" applyNumberFormat="1" applyFont="1" applyBorder="1" applyAlignment="1" applyProtection="1">
      <alignment horizontal="center" vertical="center"/>
      <protection hidden="1"/>
    </xf>
    <xf numFmtId="1" fontId="4" fillId="0" borderId="480" xfId="2" applyNumberFormat="1" applyFont="1" applyBorder="1" applyAlignment="1">
      <alignment horizontal="center" vertical="center" wrapText="1"/>
    </xf>
    <xf numFmtId="1" fontId="4" fillId="0" borderId="481" xfId="2" applyNumberFormat="1" applyFont="1" applyBorder="1" applyAlignment="1">
      <alignment horizontal="center" vertical="center" wrapText="1"/>
    </xf>
    <xf numFmtId="1" fontId="4" fillId="0" borderId="508" xfId="2" applyNumberFormat="1" applyFont="1" applyBorder="1" applyAlignment="1">
      <alignment horizontal="center" vertical="center" wrapText="1"/>
    </xf>
    <xf numFmtId="1" fontId="4" fillId="0" borderId="64" xfId="2" applyNumberFormat="1" applyFont="1" applyBorder="1" applyAlignment="1">
      <alignment horizontal="center" vertical="center" wrapText="1"/>
    </xf>
    <xf numFmtId="1" fontId="4" fillId="0" borderId="484" xfId="2" applyNumberFormat="1" applyFont="1" applyBorder="1"/>
    <xf numFmtId="1" fontId="4" fillId="0" borderId="485" xfId="2" applyNumberFormat="1" applyFont="1" applyBorder="1"/>
    <xf numFmtId="1" fontId="4" fillId="0" borderId="495" xfId="2" applyNumberFormat="1" applyFont="1" applyBorder="1"/>
    <xf numFmtId="1" fontId="4" fillId="0" borderId="490" xfId="2" applyNumberFormat="1" applyFont="1" applyBorder="1"/>
    <xf numFmtId="1" fontId="4" fillId="4" borderId="485" xfId="2" applyNumberFormat="1" applyFont="1" applyFill="1" applyBorder="1" applyProtection="1">
      <protection locked="0"/>
    </xf>
    <xf numFmtId="1" fontId="4" fillId="4" borderId="495" xfId="2" applyNumberFormat="1" applyFont="1" applyFill="1" applyBorder="1" applyProtection="1">
      <protection locked="0"/>
    </xf>
    <xf numFmtId="1" fontId="4" fillId="4" borderId="490" xfId="2" applyNumberFormat="1" applyFont="1" applyFill="1" applyBorder="1" applyProtection="1">
      <protection locked="0"/>
    </xf>
    <xf numFmtId="1" fontId="4" fillId="4" borderId="509" xfId="2" applyNumberFormat="1" applyFont="1" applyFill="1" applyBorder="1" applyProtection="1">
      <protection locked="0"/>
    </xf>
    <xf numFmtId="1" fontId="4" fillId="4" borderId="484" xfId="2" applyNumberFormat="1" applyFont="1" applyFill="1" applyBorder="1" applyProtection="1">
      <protection locked="0"/>
    </xf>
    <xf numFmtId="1" fontId="4" fillId="0" borderId="480" xfId="2" applyNumberFormat="1" applyFont="1" applyBorder="1"/>
    <xf numFmtId="1" fontId="4" fillId="0" borderId="64" xfId="2" applyNumberFormat="1" applyFont="1" applyBorder="1"/>
    <xf numFmtId="1" fontId="4" fillId="0" borderId="502" xfId="2" applyNumberFormat="1" applyFont="1" applyBorder="1"/>
    <xf numFmtId="1" fontId="4" fillId="0" borderId="481" xfId="2" applyNumberFormat="1" applyFont="1" applyBorder="1"/>
    <xf numFmtId="1" fontId="4" fillId="0" borderId="508" xfId="2" applyNumberFormat="1" applyFont="1" applyBorder="1"/>
    <xf numFmtId="1" fontId="4" fillId="0" borderId="499" xfId="2" applyNumberFormat="1" applyFont="1" applyBorder="1"/>
    <xf numFmtId="1" fontId="4" fillId="0" borderId="482" xfId="2" applyNumberFormat="1" applyFont="1" applyBorder="1" applyAlignment="1">
      <alignment horizontal="center" vertical="center" wrapText="1"/>
    </xf>
    <xf numFmtId="1" fontId="4" fillId="0" borderId="486" xfId="2" applyNumberFormat="1" applyFont="1" applyBorder="1"/>
    <xf numFmtId="1" fontId="4" fillId="4" borderId="505" xfId="2" applyNumberFormat="1" applyFont="1" applyFill="1" applyBorder="1" applyProtection="1">
      <protection locked="0"/>
    </xf>
    <xf numFmtId="1" fontId="4" fillId="4" borderId="496" xfId="2" applyNumberFormat="1" applyFont="1" applyFill="1" applyBorder="1" applyProtection="1">
      <protection locked="0"/>
    </xf>
    <xf numFmtId="1" fontId="4" fillId="4" borderId="488" xfId="2" applyNumberFormat="1" applyFont="1" applyFill="1" applyBorder="1" applyProtection="1">
      <protection locked="0"/>
    </xf>
    <xf numFmtId="1" fontId="4" fillId="4" borderId="486" xfId="2" applyNumberFormat="1" applyFont="1" applyFill="1" applyBorder="1" applyProtection="1">
      <protection locked="0"/>
    </xf>
    <xf numFmtId="1" fontId="4" fillId="0" borderId="480" xfId="2" applyNumberFormat="1" applyFont="1" applyBorder="1" applyAlignment="1">
      <alignment horizontal="right" vertical="center" wrapText="1"/>
    </xf>
    <xf numFmtId="1" fontId="4" fillId="0" borderId="501" xfId="2" applyNumberFormat="1" applyFont="1" applyBorder="1" applyAlignment="1">
      <alignment horizontal="right" vertical="center" wrapText="1"/>
    </xf>
    <xf numFmtId="0" fontId="21" fillId="0" borderId="477" xfId="0" applyFont="1" applyBorder="1" applyAlignment="1">
      <alignment horizontal="center" vertical="center" wrapText="1"/>
    </xf>
    <xf numFmtId="0" fontId="21" fillId="0" borderId="508" xfId="0" applyFont="1" applyBorder="1" applyAlignment="1">
      <alignment horizontal="center" vertical="center" wrapText="1"/>
    </xf>
    <xf numFmtId="0" fontId="21" fillId="0" borderId="477" xfId="0" applyFont="1" applyBorder="1" applyAlignment="1">
      <alignment horizontal="right" vertical="center" wrapText="1"/>
    </xf>
    <xf numFmtId="0" fontId="21" fillId="0" borderId="508" xfId="0" applyFont="1" applyBorder="1" applyAlignment="1">
      <alignment horizontal="right" vertical="center" wrapText="1"/>
    </xf>
    <xf numFmtId="0" fontId="21" fillId="0" borderId="7" xfId="0" applyFont="1" applyBorder="1" applyAlignment="1">
      <alignment horizontal="right" vertical="center" wrapText="1"/>
    </xf>
    <xf numFmtId="0" fontId="21" fillId="0" borderId="481" xfId="0" applyFont="1" applyBorder="1" applyAlignment="1">
      <alignment horizontal="right" vertical="center" wrapText="1"/>
    </xf>
    <xf numFmtId="0" fontId="22" fillId="10" borderId="485" xfId="0" applyFont="1" applyFill="1" applyBorder="1" applyAlignment="1" applyProtection="1">
      <alignment horizontal="right" vertical="center"/>
      <protection locked="0"/>
    </xf>
    <xf numFmtId="0" fontId="22" fillId="10" borderId="510" xfId="0" applyFont="1" applyFill="1" applyBorder="1" applyAlignment="1" applyProtection="1">
      <alignment horizontal="right" vertical="center"/>
      <protection locked="0"/>
    </xf>
    <xf numFmtId="0" fontId="22" fillId="10" borderId="496" xfId="0" applyFont="1" applyFill="1" applyBorder="1" applyAlignment="1" applyProtection="1">
      <alignment horizontal="right" vertical="center"/>
      <protection locked="0"/>
    </xf>
    <xf numFmtId="0" fontId="22" fillId="10" borderId="486" xfId="0" applyFont="1" applyFill="1" applyBorder="1" applyAlignment="1" applyProtection="1">
      <alignment horizontal="right" vertical="center"/>
      <protection locked="0"/>
    </xf>
    <xf numFmtId="0" fontId="21" fillId="0" borderId="484" xfId="0" applyFont="1" applyBorder="1" applyAlignment="1">
      <alignment vertical="center" wrapText="1"/>
    </xf>
    <xf numFmtId="1" fontId="4" fillId="0" borderId="477" xfId="2" applyNumberFormat="1" applyFont="1" applyBorder="1" applyAlignment="1">
      <alignment horizontal="center" vertical="center" wrapText="1"/>
    </xf>
    <xf numFmtId="1" fontId="4" fillId="4" borderId="491" xfId="2" applyNumberFormat="1" applyFont="1" applyFill="1" applyBorder="1" applyProtection="1">
      <protection locked="0"/>
    </xf>
    <xf numFmtId="0" fontId="4" fillId="0" borderId="484" xfId="0" applyFont="1" applyBorder="1" applyAlignment="1">
      <alignment vertical="center" wrapText="1"/>
    </xf>
    <xf numFmtId="1" fontId="4" fillId="4" borderId="489" xfId="2" applyNumberFormat="1" applyFont="1" applyFill="1" applyBorder="1" applyProtection="1">
      <protection locked="0"/>
    </xf>
    <xf numFmtId="1" fontId="14" fillId="15" borderId="484" xfId="0" applyNumberFormat="1" applyFont="1" applyFill="1" applyBorder="1"/>
    <xf numFmtId="1" fontId="4" fillId="15" borderId="480" xfId="0" applyNumberFormat="1" applyFont="1" applyFill="1" applyBorder="1" applyAlignment="1">
      <alignment horizontal="center" vertical="center" wrapText="1"/>
    </xf>
    <xf numFmtId="1" fontId="4" fillId="15" borderId="491" xfId="0" applyNumberFormat="1" applyFont="1" applyFill="1" applyBorder="1" applyAlignment="1">
      <alignment vertical="center" wrapText="1"/>
    </xf>
    <xf numFmtId="1" fontId="4" fillId="15" borderId="485" xfId="0" applyNumberFormat="1" applyFont="1" applyFill="1" applyBorder="1" applyAlignment="1">
      <alignment horizontal="right" wrapText="1"/>
    </xf>
    <xf numFmtId="1" fontId="4" fillId="15" borderId="495" xfId="0" applyNumberFormat="1" applyFont="1" applyFill="1" applyBorder="1" applyAlignment="1">
      <alignment horizontal="right" wrapText="1"/>
    </xf>
    <xf numFmtId="1" fontId="4" fillId="15" borderId="490" xfId="0" applyNumberFormat="1" applyFont="1" applyFill="1" applyBorder="1" applyAlignment="1">
      <alignment horizontal="right"/>
    </xf>
    <xf numFmtId="1" fontId="4" fillId="15" borderId="485" xfId="0" applyNumberFormat="1" applyFont="1" applyFill="1" applyBorder="1"/>
    <xf numFmtId="1" fontId="4" fillId="15" borderId="486" xfId="0" applyNumberFormat="1" applyFont="1" applyFill="1" applyBorder="1"/>
    <xf numFmtId="1" fontId="4" fillId="15" borderId="510" xfId="0" applyNumberFormat="1" applyFont="1" applyFill="1" applyBorder="1"/>
    <xf numFmtId="1" fontId="4" fillId="15" borderId="490" xfId="0" applyNumberFormat="1" applyFont="1" applyFill="1" applyBorder="1"/>
    <xf numFmtId="1" fontId="4" fillId="15" borderId="484" xfId="0" applyNumberFormat="1" applyFont="1" applyFill="1" applyBorder="1"/>
    <xf numFmtId="1" fontId="4" fillId="15" borderId="499" xfId="0" applyNumberFormat="1" applyFont="1" applyFill="1" applyBorder="1" applyAlignment="1">
      <alignment horizontal="center"/>
    </xf>
    <xf numFmtId="1" fontId="4" fillId="15" borderId="480" xfId="0" applyNumberFormat="1" applyFont="1" applyFill="1" applyBorder="1" applyAlignment="1">
      <alignment horizontal="right"/>
    </xf>
    <xf numFmtId="1" fontId="4" fillId="15" borderId="64" xfId="0" applyNumberFormat="1" applyFont="1" applyFill="1" applyBorder="1" applyAlignment="1">
      <alignment horizontal="right"/>
    </xf>
    <xf numFmtId="1" fontId="4" fillId="15" borderId="502" xfId="0" applyNumberFormat="1" applyFont="1" applyFill="1" applyBorder="1" applyAlignment="1">
      <alignment horizontal="right"/>
    </xf>
    <xf numFmtId="1" fontId="4" fillId="15" borderId="480" xfId="0" applyNumberFormat="1" applyFont="1" applyFill="1" applyBorder="1"/>
    <xf numFmtId="1" fontId="4" fillId="15" borderId="502" xfId="0" applyNumberFormat="1" applyFont="1" applyFill="1" applyBorder="1"/>
    <xf numFmtId="1" fontId="4" fillId="15" borderId="481" xfId="0" applyNumberFormat="1" applyFont="1" applyFill="1" applyBorder="1"/>
    <xf numFmtId="1" fontId="4" fillId="15" borderId="477" xfId="0" applyNumberFormat="1" applyFont="1" applyFill="1" applyBorder="1"/>
    <xf numFmtId="1" fontId="4" fillId="15" borderId="508" xfId="0" applyNumberFormat="1" applyFont="1" applyFill="1" applyBorder="1"/>
    <xf numFmtId="1" fontId="4" fillId="15" borderId="499" xfId="0" applyNumberFormat="1" applyFont="1" applyFill="1" applyBorder="1"/>
    <xf numFmtId="1" fontId="14" fillId="15" borderId="485" xfId="0" applyNumberFormat="1" applyFont="1" applyFill="1" applyBorder="1" applyAlignment="1">
      <alignment horizontal="right" wrapText="1"/>
    </xf>
    <xf numFmtId="1" fontId="14" fillId="15" borderId="485" xfId="0" applyNumberFormat="1" applyFont="1" applyFill="1" applyBorder="1"/>
    <xf numFmtId="1" fontId="14" fillId="15" borderId="486" xfId="0" applyNumberFormat="1" applyFont="1" applyFill="1" applyBorder="1"/>
    <xf numFmtId="1" fontId="14" fillId="15" borderId="510" xfId="0" applyNumberFormat="1" applyFont="1" applyFill="1" applyBorder="1"/>
    <xf numFmtId="1" fontId="14" fillId="15" borderId="490" xfId="0" applyNumberFormat="1" applyFont="1" applyFill="1" applyBorder="1"/>
    <xf numFmtId="1" fontId="14" fillId="15" borderId="480" xfId="0" applyNumberFormat="1" applyFont="1" applyFill="1" applyBorder="1" applyAlignment="1">
      <alignment horizontal="right"/>
    </xf>
    <xf numFmtId="1" fontId="14" fillId="15" borderId="480" xfId="0" applyNumberFormat="1" applyFont="1" applyFill="1" applyBorder="1"/>
    <xf numFmtId="1" fontId="14" fillId="15" borderId="481" xfId="0" applyNumberFormat="1" applyFont="1" applyFill="1" applyBorder="1"/>
    <xf numFmtId="1" fontId="14" fillId="15" borderId="477" xfId="0" applyNumberFormat="1" applyFont="1" applyFill="1" applyBorder="1"/>
    <xf numFmtId="1" fontId="14" fillId="15" borderId="508" xfId="0" applyNumberFormat="1" applyFont="1" applyFill="1" applyBorder="1"/>
    <xf numFmtId="1" fontId="14" fillId="15" borderId="502" xfId="0" applyNumberFormat="1" applyFont="1" applyFill="1" applyBorder="1"/>
    <xf numFmtId="1" fontId="14" fillId="15" borderId="499" xfId="0" applyNumberFormat="1" applyFont="1" applyFill="1" applyBorder="1"/>
    <xf numFmtId="1" fontId="4" fillId="15" borderId="481" xfId="0" applyNumberFormat="1" applyFont="1" applyFill="1" applyBorder="1" applyAlignment="1">
      <alignment horizontal="right"/>
    </xf>
    <xf numFmtId="1" fontId="4" fillId="15" borderId="64" xfId="0" applyNumberFormat="1" applyFont="1" applyFill="1" applyBorder="1"/>
    <xf numFmtId="1" fontId="4" fillId="15" borderId="7" xfId="0" applyNumberFormat="1" applyFont="1" applyFill="1" applyBorder="1"/>
    <xf numFmtId="1" fontId="14" fillId="15" borderId="512" xfId="0" applyNumberFormat="1" applyFont="1" applyFill="1" applyBorder="1" applyAlignment="1">
      <alignment horizontal="right"/>
    </xf>
    <xf numFmtId="1" fontId="14" fillId="15" borderId="513" xfId="0" applyNumberFormat="1" applyFont="1" applyFill="1" applyBorder="1"/>
    <xf numFmtId="1" fontId="14" fillId="15" borderId="514" xfId="0" applyNumberFormat="1" applyFont="1" applyFill="1" applyBorder="1"/>
    <xf numFmtId="1" fontId="14" fillId="15" borderId="515" xfId="0" applyNumberFormat="1" applyFont="1" applyFill="1" applyBorder="1"/>
    <xf numFmtId="1" fontId="14" fillId="15" borderId="516" xfId="0" applyNumberFormat="1" applyFont="1" applyFill="1" applyBorder="1"/>
    <xf numFmtId="1" fontId="14" fillId="15" borderId="517" xfId="0" applyNumberFormat="1" applyFont="1" applyFill="1" applyBorder="1"/>
    <xf numFmtId="1" fontId="14" fillId="15" borderId="512" xfId="0" applyNumberFormat="1" applyFont="1" applyFill="1" applyBorder="1"/>
    <xf numFmtId="1" fontId="21" fillId="3" borderId="10" xfId="0" applyNumberFormat="1" applyFont="1" applyFill="1" applyBorder="1" applyAlignment="1">
      <alignment horizontal="center" vertical="center" wrapText="1"/>
    </xf>
    <xf numFmtId="1" fontId="21" fillId="3" borderId="494" xfId="0" applyNumberFormat="1" applyFont="1" applyFill="1" applyBorder="1" applyAlignment="1">
      <alignment horizontal="center" vertical="center" wrapText="1"/>
    </xf>
    <xf numFmtId="1" fontId="21" fillId="3" borderId="480" xfId="0" applyNumberFormat="1" applyFont="1" applyFill="1" applyBorder="1" applyAlignment="1">
      <alignment horizontal="center" vertical="center" wrapText="1"/>
    </xf>
    <xf numFmtId="1" fontId="21" fillId="3" borderId="481" xfId="0" applyNumberFormat="1" applyFont="1" applyFill="1" applyBorder="1" applyAlignment="1">
      <alignment horizontal="center" vertical="center" wrapText="1"/>
    </xf>
    <xf numFmtId="1" fontId="21" fillId="3" borderId="64" xfId="0" applyNumberFormat="1" applyFont="1" applyFill="1" applyBorder="1" applyAlignment="1">
      <alignment horizontal="center" vertical="center" wrapText="1"/>
    </xf>
    <xf numFmtId="1" fontId="21" fillId="3" borderId="502" xfId="0" applyNumberFormat="1" applyFont="1" applyFill="1" applyBorder="1" applyAlignment="1">
      <alignment horizontal="center" vertical="center" wrapText="1"/>
    </xf>
    <xf numFmtId="1" fontId="21" fillId="3" borderId="508" xfId="0" applyNumberFormat="1" applyFont="1" applyFill="1" applyBorder="1" applyAlignment="1">
      <alignment horizontal="center" vertical="center" wrapText="1"/>
    </xf>
    <xf numFmtId="1" fontId="4" fillId="0" borderId="491" xfId="0" applyNumberFormat="1" applyFont="1" applyBorder="1" applyAlignment="1">
      <alignment horizontal="left" vertical="center" wrapText="1"/>
    </xf>
    <xf numFmtId="1" fontId="4" fillId="3" borderId="484" xfId="0" applyNumberFormat="1" applyFont="1" applyFill="1" applyBorder="1" applyAlignment="1">
      <alignment horizontal="right" wrapText="1"/>
    </xf>
    <xf numFmtId="1" fontId="4" fillId="3" borderId="485" xfId="0" applyNumberFormat="1" applyFont="1" applyFill="1" applyBorder="1" applyAlignment="1">
      <alignment horizontal="right" wrapText="1"/>
    </xf>
    <xf numFmtId="0" fontId="4" fillId="0" borderId="485" xfId="0" applyFont="1" applyBorder="1"/>
    <xf numFmtId="1" fontId="4" fillId="4" borderId="510" xfId="0" applyNumberFormat="1" applyFont="1" applyFill="1" applyBorder="1" applyProtection="1">
      <protection locked="0"/>
    </xf>
    <xf numFmtId="1" fontId="4" fillId="3" borderId="495" xfId="0" applyNumberFormat="1" applyFont="1" applyFill="1" applyBorder="1" applyAlignment="1">
      <alignment horizontal="right" wrapText="1"/>
    </xf>
    <xf numFmtId="1" fontId="4" fillId="3" borderId="486" xfId="0" applyNumberFormat="1" applyFont="1" applyFill="1" applyBorder="1" applyAlignment="1">
      <alignment horizontal="right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520" xfId="0" applyNumberFormat="1" applyFont="1" applyBorder="1" applyAlignment="1">
      <alignment horizontal="center" vertical="center" wrapText="1"/>
    </xf>
    <xf numFmtId="1" fontId="4" fillId="0" borderId="520" xfId="0" applyNumberFormat="1" applyFont="1" applyBorder="1" applyAlignment="1">
      <alignment horizontal="right"/>
    </xf>
    <xf numFmtId="1" fontId="4" fillId="0" borderId="502" xfId="0" applyNumberFormat="1" applyFont="1" applyBorder="1" applyAlignment="1">
      <alignment horizontal="right"/>
    </xf>
    <xf numFmtId="1" fontId="4" fillId="4" borderId="520" xfId="0" applyNumberFormat="1" applyFont="1" applyFill="1" applyBorder="1" applyProtection="1">
      <protection locked="0"/>
    </xf>
    <xf numFmtId="1" fontId="4" fillId="4" borderId="502" xfId="0" applyNumberFormat="1" applyFont="1" applyFill="1" applyBorder="1" applyProtection="1">
      <protection locked="0"/>
    </xf>
    <xf numFmtId="1" fontId="4" fillId="0" borderId="521" xfId="0" applyNumberFormat="1" applyFont="1" applyBorder="1" applyAlignment="1">
      <alignment horizontal="left" vertical="center"/>
    </xf>
    <xf numFmtId="1" fontId="4" fillId="0" borderId="522" xfId="0" applyNumberFormat="1" applyFont="1" applyBorder="1" applyAlignment="1">
      <alignment horizontal="right" wrapText="1"/>
    </xf>
    <xf numFmtId="1" fontId="4" fillId="0" borderId="523" xfId="0" applyNumberFormat="1" applyFont="1" applyBorder="1" applyAlignment="1">
      <alignment horizontal="right"/>
    </xf>
    <xf numFmtId="1" fontId="4" fillId="4" borderId="522" xfId="0" applyNumberFormat="1" applyFont="1" applyFill="1" applyBorder="1" applyProtection="1">
      <protection locked="0"/>
    </xf>
    <xf numFmtId="1" fontId="4" fillId="4" borderId="523" xfId="0" applyNumberFormat="1" applyFont="1" applyFill="1" applyBorder="1" applyProtection="1">
      <protection locked="0"/>
    </xf>
    <xf numFmtId="1" fontId="4" fillId="5" borderId="524" xfId="1" applyNumberFormat="1" applyFont="1" applyBorder="1" applyProtection="1">
      <protection locked="0"/>
    </xf>
    <xf numFmtId="1" fontId="4" fillId="5" borderId="525" xfId="1" applyNumberFormat="1" applyFont="1" applyBorder="1" applyProtection="1">
      <protection locked="0"/>
    </xf>
    <xf numFmtId="1" fontId="4" fillId="5" borderId="526" xfId="1" applyNumberFormat="1" applyFont="1" applyBorder="1" applyProtection="1">
      <protection locked="0"/>
    </xf>
    <xf numFmtId="1" fontId="4" fillId="0" borderId="527" xfId="0" applyNumberFormat="1" applyFont="1" applyBorder="1" applyAlignment="1">
      <alignment horizontal="center" vertical="center" wrapText="1"/>
    </xf>
    <xf numFmtId="1" fontId="4" fillId="0" borderId="531" xfId="0" applyNumberFormat="1" applyFont="1" applyBorder="1" applyAlignment="1">
      <alignment horizontal="center" vertical="center" wrapText="1"/>
    </xf>
    <xf numFmtId="1" fontId="4" fillId="0" borderId="530" xfId="0" applyNumberFormat="1" applyFont="1" applyBorder="1" applyAlignment="1">
      <alignment horizontal="center" vertical="center" wrapText="1"/>
    </xf>
    <xf numFmtId="1" fontId="4" fillId="0" borderId="532" xfId="0" applyNumberFormat="1" applyFont="1" applyBorder="1" applyAlignment="1">
      <alignment horizontal="center" vertical="center" wrapText="1"/>
    </xf>
    <xf numFmtId="1" fontId="4" fillId="0" borderId="530" xfId="0" applyNumberFormat="1" applyFont="1" applyBorder="1" applyAlignment="1">
      <alignment horizontal="right" wrapText="1"/>
    </xf>
    <xf numFmtId="1" fontId="4" fillId="4" borderId="532" xfId="0" applyNumberFormat="1" applyFont="1" applyFill="1" applyBorder="1" applyProtection="1">
      <protection locked="0"/>
    </xf>
    <xf numFmtId="1" fontId="4" fillId="4" borderId="533" xfId="0" applyNumberFormat="1" applyFont="1" applyFill="1" applyBorder="1" applyProtection="1">
      <protection locked="0"/>
    </xf>
    <xf numFmtId="1" fontId="4" fillId="4" borderId="534" xfId="0" applyNumberFormat="1" applyFont="1" applyFill="1" applyBorder="1" applyProtection="1">
      <protection locked="0"/>
    </xf>
    <xf numFmtId="1" fontId="4" fillId="4" borderId="535" xfId="0" applyNumberFormat="1" applyFont="1" applyFill="1" applyBorder="1" applyProtection="1">
      <protection locked="0"/>
    </xf>
    <xf numFmtId="1" fontId="4" fillId="4" borderId="530" xfId="0" applyNumberFormat="1" applyFont="1" applyFill="1" applyBorder="1" applyProtection="1">
      <protection locked="0"/>
    </xf>
    <xf numFmtId="1" fontId="4" fillId="0" borderId="536" xfId="0" applyNumberFormat="1" applyFont="1" applyBorder="1" applyAlignment="1">
      <alignment horizontal="left" vertical="center" wrapText="1"/>
    </xf>
    <xf numFmtId="1" fontId="4" fillId="0" borderId="537" xfId="0" applyNumberFormat="1" applyFont="1" applyBorder="1" applyAlignment="1">
      <alignment horizontal="right" wrapText="1"/>
    </xf>
    <xf numFmtId="1" fontId="4" fillId="0" borderId="521" xfId="0" applyNumberFormat="1" applyFont="1" applyBorder="1" applyAlignment="1">
      <alignment horizontal="left" vertical="center" wrapText="1"/>
    </xf>
    <xf numFmtId="1" fontId="4" fillId="4" borderId="538" xfId="0" applyNumberFormat="1" applyFont="1" applyFill="1" applyBorder="1" applyProtection="1">
      <protection locked="0"/>
    </xf>
    <xf numFmtId="1" fontId="4" fillId="4" borderId="539" xfId="0" applyNumberFormat="1" applyFont="1" applyFill="1" applyBorder="1" applyProtection="1">
      <protection locked="0"/>
    </xf>
    <xf numFmtId="1" fontId="4" fillId="4" borderId="540" xfId="0" applyNumberFormat="1" applyFont="1" applyFill="1" applyBorder="1" applyProtection="1">
      <protection locked="0"/>
    </xf>
    <xf numFmtId="1" fontId="4" fillId="4" borderId="541" xfId="0" applyNumberFormat="1" applyFont="1" applyFill="1" applyBorder="1" applyProtection="1">
      <protection locked="0"/>
    </xf>
    <xf numFmtId="1" fontId="4" fillId="0" borderId="542" xfId="0" applyNumberFormat="1" applyFont="1" applyBorder="1" applyAlignment="1">
      <alignment horizontal="right"/>
    </xf>
    <xf numFmtId="1" fontId="4" fillId="4" borderId="537" xfId="0" applyNumberFormat="1" applyFont="1" applyFill="1" applyBorder="1" applyProtection="1">
      <protection locked="0"/>
    </xf>
    <xf numFmtId="1" fontId="4" fillId="4" borderId="543" xfId="0" applyNumberFormat="1" applyFont="1" applyFill="1" applyBorder="1" applyProtection="1">
      <protection locked="0"/>
    </xf>
    <xf numFmtId="1" fontId="4" fillId="4" borderId="542" xfId="0" applyNumberFormat="1" applyFont="1" applyFill="1" applyBorder="1" applyProtection="1">
      <protection locked="0"/>
    </xf>
    <xf numFmtId="1" fontId="4" fillId="0" borderId="544" xfId="0" applyNumberFormat="1" applyFont="1" applyBorder="1" applyAlignment="1">
      <alignment horizontal="center" vertical="center" wrapText="1"/>
    </xf>
    <xf numFmtId="1" fontId="4" fillId="0" borderId="543" xfId="0" applyNumberFormat="1" applyFont="1" applyBorder="1" applyAlignment="1">
      <alignment vertical="center" wrapText="1"/>
    </xf>
    <xf numFmtId="1" fontId="4" fillId="0" borderId="537" xfId="0" applyNumberFormat="1" applyFont="1" applyBorder="1" applyAlignment="1">
      <alignment vertical="center" wrapText="1"/>
    </xf>
    <xf numFmtId="1" fontId="4" fillId="0" borderId="545" xfId="0" applyNumberFormat="1" applyFont="1" applyBorder="1" applyAlignment="1">
      <alignment vertical="center" wrapText="1"/>
    </xf>
    <xf numFmtId="1" fontId="4" fillId="0" borderId="542" xfId="0" applyNumberFormat="1" applyFont="1" applyBorder="1"/>
    <xf numFmtId="1" fontId="4" fillId="4" borderId="546" xfId="0" applyNumberFormat="1" applyFont="1" applyFill="1" applyBorder="1" applyProtection="1">
      <protection locked="0"/>
    </xf>
    <xf numFmtId="1" fontId="4" fillId="0" borderId="529" xfId="0" applyNumberFormat="1" applyFont="1" applyBorder="1" applyAlignment="1">
      <alignment vertical="center" wrapText="1"/>
    </xf>
    <xf numFmtId="1" fontId="4" fillId="0" borderId="532" xfId="0" applyNumberFormat="1" applyFont="1" applyBorder="1" applyAlignment="1">
      <alignment horizontal="right" wrapText="1"/>
    </xf>
    <xf numFmtId="1" fontId="4" fillId="0" borderId="544" xfId="0" applyNumberFormat="1" applyFont="1" applyBorder="1" applyAlignment="1">
      <alignment horizontal="right" wrapText="1"/>
    </xf>
    <xf numFmtId="1" fontId="4" fillId="0" borderId="532" xfId="0" applyNumberFormat="1" applyFont="1" applyBorder="1"/>
    <xf numFmtId="1" fontId="4" fillId="0" borderId="530" xfId="0" applyNumberFormat="1" applyFont="1" applyBorder="1"/>
    <xf numFmtId="1" fontId="4" fillId="0" borderId="529" xfId="0" applyNumberFormat="1" applyFont="1" applyBorder="1"/>
    <xf numFmtId="1" fontId="4" fillId="0" borderId="534" xfId="0" applyNumberFormat="1" applyFont="1" applyBorder="1"/>
    <xf numFmtId="1" fontId="4" fillId="0" borderId="548" xfId="0" applyNumberFormat="1" applyFont="1" applyBorder="1"/>
    <xf numFmtId="1" fontId="4" fillId="0" borderId="533" xfId="0" applyNumberFormat="1" applyFont="1" applyBorder="1"/>
    <xf numFmtId="1" fontId="4" fillId="0" borderId="547" xfId="0" applyNumberFormat="1" applyFont="1" applyBorder="1" applyAlignment="1">
      <alignment horizontal="center" vertical="center" wrapText="1"/>
    </xf>
    <xf numFmtId="1" fontId="4" fillId="0" borderId="529" xfId="0" applyNumberFormat="1" applyFont="1" applyBorder="1" applyAlignment="1">
      <alignment horizontal="center" vertical="center" wrapText="1"/>
    </xf>
    <xf numFmtId="1" fontId="4" fillId="0" borderId="550" xfId="0" applyNumberFormat="1" applyFont="1" applyBorder="1" applyAlignment="1">
      <alignment horizontal="center" vertical="center" wrapText="1"/>
    </xf>
    <xf numFmtId="1" fontId="4" fillId="0" borderId="536" xfId="0" applyNumberFormat="1" applyFont="1" applyBorder="1" applyAlignment="1">
      <alignment horizontal="right" wrapText="1"/>
    </xf>
    <xf numFmtId="1" fontId="4" fillId="4" borderId="536" xfId="0" applyNumberFormat="1" applyFont="1" applyFill="1" applyBorder="1" applyProtection="1">
      <protection locked="0"/>
    </xf>
    <xf numFmtId="1" fontId="4" fillId="4" borderId="545" xfId="0" applyNumberFormat="1" applyFont="1" applyFill="1" applyBorder="1" applyProtection="1">
      <protection locked="0"/>
    </xf>
    <xf numFmtId="1" fontId="4" fillId="8" borderId="536" xfId="0" applyNumberFormat="1" applyFont="1" applyFill="1" applyBorder="1"/>
    <xf numFmtId="1" fontId="4" fillId="8" borderId="551" xfId="0" applyNumberFormat="1" applyFont="1" applyFill="1" applyBorder="1"/>
    <xf numFmtId="1" fontId="4" fillId="0" borderId="550" xfId="0" applyNumberFormat="1" applyFont="1" applyBorder="1" applyAlignment="1">
      <alignment horizontal="center" vertical="center" wrapText="1"/>
    </xf>
    <xf numFmtId="1" fontId="4" fillId="0" borderId="549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/>
    <xf numFmtId="1" fontId="4" fillId="0" borderId="543" xfId="0" applyNumberFormat="1" applyFont="1" applyBorder="1" applyAlignment="1">
      <alignment vertical="center"/>
    </xf>
    <xf numFmtId="1" fontId="4" fillId="8" borderId="542" xfId="0" applyNumberFormat="1" applyFont="1" applyFill="1" applyBorder="1"/>
    <xf numFmtId="1" fontId="4" fillId="0" borderId="533" xfId="0" applyNumberFormat="1" applyFont="1" applyBorder="1" applyAlignment="1">
      <alignment horizontal="center" vertical="center" wrapText="1"/>
    </xf>
    <xf numFmtId="1" fontId="4" fillId="0" borderId="544" xfId="0" applyNumberFormat="1" applyFont="1" applyBorder="1"/>
    <xf numFmtId="1" fontId="4" fillId="0" borderId="537" xfId="0" applyNumberFormat="1" applyFont="1" applyBorder="1"/>
    <xf numFmtId="1" fontId="4" fillId="0" borderId="545" xfId="0" applyNumberFormat="1" applyFont="1" applyBorder="1"/>
    <xf numFmtId="1" fontId="4" fillId="0" borderId="536" xfId="0" applyNumberFormat="1" applyFont="1" applyBorder="1" applyAlignment="1">
      <alignment horizontal="left" vertical="center"/>
    </xf>
    <xf numFmtId="1" fontId="4" fillId="0" borderId="537" xfId="0" applyNumberFormat="1" applyFont="1" applyBorder="1" applyAlignment="1">
      <alignment horizontal="right"/>
    </xf>
    <xf numFmtId="1" fontId="4" fillId="8" borderId="537" xfId="0" applyNumberFormat="1" applyFont="1" applyFill="1" applyBorder="1"/>
    <xf numFmtId="1" fontId="4" fillId="8" borderId="552" xfId="0" applyNumberFormat="1" applyFont="1" applyFill="1" applyBorder="1"/>
    <xf numFmtId="1" fontId="4" fillId="10" borderId="552" xfId="0" applyNumberFormat="1" applyFont="1" applyFill="1" applyBorder="1" applyProtection="1">
      <protection locked="0"/>
    </xf>
    <xf numFmtId="1" fontId="4" fillId="3" borderId="532" xfId="0" applyNumberFormat="1" applyFont="1" applyFill="1" applyBorder="1" applyAlignment="1">
      <alignment horizontal="center" vertical="center" wrapText="1"/>
    </xf>
    <xf numFmtId="1" fontId="4" fillId="0" borderId="536" xfId="0" applyNumberFormat="1" applyFont="1" applyBorder="1" applyAlignment="1">
      <alignment horizontal="left" vertical="center" wrapText="1"/>
    </xf>
    <xf numFmtId="1" fontId="4" fillId="0" borderId="538" xfId="0" applyNumberFormat="1" applyFont="1" applyBorder="1"/>
    <xf numFmtId="1" fontId="4" fillId="4" borderId="552" xfId="0" applyNumberFormat="1" applyFont="1" applyFill="1" applyBorder="1" applyProtection="1">
      <protection locked="0"/>
    </xf>
    <xf numFmtId="1" fontId="4" fillId="10" borderId="538" xfId="0" applyNumberFormat="1" applyFont="1" applyFill="1" applyBorder="1" applyProtection="1">
      <protection locked="0"/>
    </xf>
    <xf numFmtId="1" fontId="4" fillId="0" borderId="532" xfId="0" applyNumberFormat="1" applyFont="1" applyBorder="1" applyAlignment="1">
      <alignment vertical="center"/>
    </xf>
    <xf numFmtId="1" fontId="4" fillId="0" borderId="531" xfId="0" applyNumberFormat="1" applyFont="1" applyBorder="1" applyAlignment="1">
      <alignment vertical="center"/>
    </xf>
    <xf numFmtId="1" fontId="4" fillId="0" borderId="533" xfId="0" applyNumberFormat="1" applyFont="1" applyBorder="1" applyAlignment="1">
      <alignment vertical="center"/>
    </xf>
    <xf numFmtId="1" fontId="4" fillId="0" borderId="530" xfId="0" applyNumberFormat="1" applyFont="1" applyBorder="1" applyAlignment="1">
      <alignment vertical="center"/>
    </xf>
    <xf numFmtId="1" fontId="4" fillId="3" borderId="532" xfId="0" applyNumberFormat="1" applyFont="1" applyFill="1" applyBorder="1" applyAlignment="1">
      <alignment vertical="center"/>
    </xf>
    <xf numFmtId="1" fontId="4" fillId="3" borderId="530" xfId="0" applyNumberFormat="1" applyFont="1" applyFill="1" applyBorder="1" applyAlignment="1">
      <alignment vertical="center"/>
    </xf>
    <xf numFmtId="1" fontId="4" fillId="0" borderId="532" xfId="0" applyNumberFormat="1" applyFont="1" applyBorder="1" applyAlignment="1">
      <alignment horizontal="center" vertical="center" wrapText="1"/>
    </xf>
    <xf numFmtId="1" fontId="4" fillId="0" borderId="531" xfId="0" applyNumberFormat="1" applyFont="1" applyBorder="1" applyAlignment="1">
      <alignment horizontal="center" vertical="center" wrapText="1"/>
    </xf>
    <xf numFmtId="1" fontId="4" fillId="0" borderId="533" xfId="0" applyNumberFormat="1" applyFont="1" applyBorder="1" applyAlignment="1">
      <alignment horizontal="center" vertical="center" wrapText="1"/>
    </xf>
    <xf numFmtId="1" fontId="4" fillId="3" borderId="544" xfId="0" applyNumberFormat="1" applyFont="1" applyFill="1" applyBorder="1" applyAlignment="1">
      <alignment horizontal="center" vertical="center" wrapText="1"/>
    </xf>
    <xf numFmtId="1" fontId="4" fillId="0" borderId="543" xfId="0" applyNumberFormat="1" applyFont="1" applyBorder="1"/>
    <xf numFmtId="1" fontId="4" fillId="10" borderId="537" xfId="0" applyNumberFormat="1" applyFont="1" applyFill="1" applyBorder="1" applyProtection="1">
      <protection locked="0"/>
    </xf>
    <xf numFmtId="1" fontId="4" fillId="10" borderId="545" xfId="0" applyNumberFormat="1" applyFont="1" applyFill="1" applyBorder="1" applyProtection="1">
      <protection locked="0"/>
    </xf>
    <xf numFmtId="1" fontId="4" fillId="0" borderId="531" xfId="0" applyNumberFormat="1" applyFont="1" applyBorder="1"/>
    <xf numFmtId="1" fontId="4" fillId="0" borderId="544" xfId="0" applyNumberFormat="1" applyFont="1" applyBorder="1" applyAlignment="1">
      <alignment horizontal="center" vertical="center" wrapText="1"/>
    </xf>
    <xf numFmtId="1" fontId="4" fillId="0" borderId="532" xfId="2" applyNumberFormat="1" applyFont="1" applyBorder="1" applyAlignment="1">
      <alignment horizontal="center" vertical="center" wrapText="1"/>
    </xf>
    <xf numFmtId="1" fontId="4" fillId="0" borderId="533" xfId="2" applyNumberFormat="1" applyFont="1" applyBorder="1" applyAlignment="1">
      <alignment horizontal="center" vertical="center" wrapText="1"/>
    </xf>
    <xf numFmtId="1" fontId="4" fillId="0" borderId="553" xfId="2" applyNumberFormat="1" applyFont="1" applyBorder="1" applyAlignment="1">
      <alignment horizontal="center" vertical="center" wrapText="1"/>
    </xf>
    <xf numFmtId="1" fontId="4" fillId="0" borderId="544" xfId="2" applyNumberFormat="1" applyFont="1" applyBorder="1" applyAlignment="1">
      <alignment horizontal="center" vertical="center" wrapText="1"/>
    </xf>
    <xf numFmtId="1" fontId="4" fillId="0" borderId="536" xfId="2" applyNumberFormat="1" applyFont="1" applyBorder="1"/>
    <xf numFmtId="1" fontId="4" fillId="0" borderId="537" xfId="2" applyNumberFormat="1" applyFont="1" applyBorder="1"/>
    <xf numFmtId="1" fontId="4" fillId="0" borderId="545" xfId="2" applyNumberFormat="1" applyFont="1" applyBorder="1"/>
    <xf numFmtId="1" fontId="4" fillId="0" borderId="542" xfId="2" applyNumberFormat="1" applyFont="1" applyBorder="1"/>
    <xf numFmtId="1" fontId="4" fillId="4" borderId="537" xfId="2" applyNumberFormat="1" applyFont="1" applyFill="1" applyBorder="1" applyProtection="1">
      <protection locked="0"/>
    </xf>
    <xf numFmtId="1" fontId="4" fillId="4" borderId="545" xfId="2" applyNumberFormat="1" applyFont="1" applyFill="1" applyBorder="1" applyProtection="1">
      <protection locked="0"/>
    </xf>
    <xf numFmtId="1" fontId="4" fillId="4" borderId="542" xfId="2" applyNumberFormat="1" applyFont="1" applyFill="1" applyBorder="1" applyProtection="1">
      <protection locked="0"/>
    </xf>
    <xf numFmtId="1" fontId="4" fillId="4" borderId="554" xfId="2" applyNumberFormat="1" applyFont="1" applyFill="1" applyBorder="1" applyProtection="1">
      <protection locked="0"/>
    </xf>
    <xf numFmtId="1" fontId="4" fillId="4" borderId="536" xfId="2" applyNumberFormat="1" applyFont="1" applyFill="1" applyBorder="1" applyProtection="1">
      <protection locked="0"/>
    </xf>
    <xf numFmtId="1" fontId="4" fillId="0" borderId="532" xfId="2" applyNumberFormat="1" applyFont="1" applyBorder="1"/>
    <xf numFmtId="1" fontId="4" fillId="0" borderId="544" xfId="2" applyNumberFormat="1" applyFont="1" applyBorder="1"/>
    <xf numFmtId="1" fontId="4" fillId="0" borderId="530" xfId="2" applyNumberFormat="1" applyFont="1" applyBorder="1"/>
    <xf numFmtId="1" fontId="4" fillId="0" borderId="533" xfId="2" applyNumberFormat="1" applyFont="1" applyBorder="1"/>
    <xf numFmtId="1" fontId="4" fillId="0" borderId="553" xfId="2" applyNumberFormat="1" applyFont="1" applyBorder="1"/>
    <xf numFmtId="1" fontId="4" fillId="0" borderId="547" xfId="2" applyNumberFormat="1" applyFont="1" applyBorder="1"/>
    <xf numFmtId="1" fontId="4" fillId="0" borderId="534" xfId="2" applyNumberFormat="1" applyFont="1" applyBorder="1" applyAlignment="1">
      <alignment horizontal="center" vertical="center" wrapText="1"/>
    </xf>
    <xf numFmtId="1" fontId="4" fillId="0" borderId="538" xfId="2" applyNumberFormat="1" applyFont="1" applyBorder="1"/>
    <xf numFmtId="1" fontId="4" fillId="4" borderId="552" xfId="2" applyNumberFormat="1" applyFont="1" applyFill="1" applyBorder="1" applyProtection="1">
      <protection locked="0"/>
    </xf>
    <xf numFmtId="1" fontId="4" fillId="4" borderId="546" xfId="2" applyNumberFormat="1" applyFont="1" applyFill="1" applyBorder="1" applyProtection="1">
      <protection locked="0"/>
    </xf>
    <xf numFmtId="1" fontId="4" fillId="4" borderId="540" xfId="2" applyNumberFormat="1" applyFont="1" applyFill="1" applyBorder="1" applyProtection="1">
      <protection locked="0"/>
    </xf>
    <xf numFmtId="1" fontId="4" fillId="4" borderId="538" xfId="2" applyNumberFormat="1" applyFont="1" applyFill="1" applyBorder="1" applyProtection="1">
      <protection locked="0"/>
    </xf>
    <xf numFmtId="1" fontId="4" fillId="0" borderId="532" xfId="2" applyNumberFormat="1" applyFont="1" applyBorder="1" applyAlignment="1">
      <alignment horizontal="right" vertical="center" wrapText="1"/>
    </xf>
    <xf numFmtId="1" fontId="4" fillId="0" borderId="549" xfId="2" applyNumberFormat="1" applyFont="1" applyBorder="1" applyAlignment="1">
      <alignment horizontal="right" vertical="center" wrapText="1"/>
    </xf>
    <xf numFmtId="0" fontId="21" fillId="0" borderId="529" xfId="0" applyFont="1" applyBorder="1" applyAlignment="1">
      <alignment horizontal="center" vertical="center" wrapText="1"/>
    </xf>
    <xf numFmtId="0" fontId="21" fillId="0" borderId="553" xfId="0" applyFont="1" applyBorder="1" applyAlignment="1">
      <alignment horizontal="center" vertical="center" wrapText="1"/>
    </xf>
    <xf numFmtId="0" fontId="21" fillId="0" borderId="529" xfId="0" applyFont="1" applyBorder="1" applyAlignment="1">
      <alignment horizontal="right" vertical="center" wrapText="1"/>
    </xf>
    <xf numFmtId="0" fontId="21" fillId="0" borderId="553" xfId="0" applyFont="1" applyBorder="1" applyAlignment="1">
      <alignment horizontal="right" vertical="center" wrapText="1"/>
    </xf>
    <xf numFmtId="0" fontId="21" fillId="0" borderId="533" xfId="0" applyFont="1" applyBorder="1" applyAlignment="1">
      <alignment horizontal="right" vertical="center" wrapText="1"/>
    </xf>
    <xf numFmtId="0" fontId="22" fillId="10" borderId="537" xfId="0" applyFont="1" applyFill="1" applyBorder="1" applyAlignment="1" applyProtection="1">
      <alignment horizontal="right" vertical="center"/>
      <protection locked="0"/>
    </xf>
    <xf numFmtId="0" fontId="22" fillId="10" borderId="555" xfId="0" applyFont="1" applyFill="1" applyBorder="1" applyAlignment="1" applyProtection="1">
      <alignment horizontal="right" vertical="center"/>
      <protection locked="0"/>
    </xf>
    <xf numFmtId="0" fontId="22" fillId="10" borderId="546" xfId="0" applyFont="1" applyFill="1" applyBorder="1" applyAlignment="1" applyProtection="1">
      <alignment horizontal="right" vertical="center"/>
      <protection locked="0"/>
    </xf>
    <xf numFmtId="0" fontId="22" fillId="10" borderId="538" xfId="0" applyFont="1" applyFill="1" applyBorder="1" applyAlignment="1" applyProtection="1">
      <alignment horizontal="right" vertical="center"/>
      <protection locked="0"/>
    </xf>
    <xf numFmtId="0" fontId="21" fillId="0" borderId="536" xfId="0" applyFont="1" applyBorder="1" applyAlignment="1">
      <alignment vertical="center" wrapText="1"/>
    </xf>
    <xf numFmtId="1" fontId="4" fillId="0" borderId="529" xfId="2" applyNumberFormat="1" applyFont="1" applyBorder="1" applyAlignment="1">
      <alignment horizontal="center" vertical="center" wrapText="1"/>
    </xf>
    <xf numFmtId="1" fontId="4" fillId="4" borderId="543" xfId="2" applyNumberFormat="1" applyFont="1" applyFill="1" applyBorder="1" applyProtection="1">
      <protection locked="0"/>
    </xf>
    <xf numFmtId="0" fontId="4" fillId="0" borderId="536" xfId="0" applyFont="1" applyBorder="1" applyAlignment="1">
      <alignment vertical="center" wrapText="1"/>
    </xf>
    <xf numFmtId="1" fontId="4" fillId="4" borderId="541" xfId="2" applyNumberFormat="1" applyFont="1" applyFill="1" applyBorder="1" applyProtection="1">
      <protection locked="0"/>
    </xf>
    <xf numFmtId="1" fontId="14" fillId="15" borderId="536" xfId="0" applyNumberFormat="1" applyFont="1" applyFill="1" applyBorder="1"/>
    <xf numFmtId="1" fontId="4" fillId="15" borderId="532" xfId="0" applyNumberFormat="1" applyFont="1" applyFill="1" applyBorder="1" applyAlignment="1">
      <alignment horizontal="center" vertical="center" wrapText="1"/>
    </xf>
    <xf numFmtId="1" fontId="4" fillId="15" borderId="543" xfId="0" applyNumberFormat="1" applyFont="1" applyFill="1" applyBorder="1" applyAlignment="1">
      <alignment vertical="center" wrapText="1"/>
    </xf>
    <xf numFmtId="1" fontId="4" fillId="15" borderId="537" xfId="0" applyNumberFormat="1" applyFont="1" applyFill="1" applyBorder="1" applyAlignment="1">
      <alignment horizontal="right" wrapText="1"/>
    </xf>
    <xf numFmtId="1" fontId="4" fillId="15" borderId="545" xfId="0" applyNumberFormat="1" applyFont="1" applyFill="1" applyBorder="1" applyAlignment="1">
      <alignment horizontal="right" wrapText="1"/>
    </xf>
    <xf numFmtId="1" fontId="4" fillId="15" borderId="542" xfId="0" applyNumberFormat="1" applyFont="1" applyFill="1" applyBorder="1" applyAlignment="1">
      <alignment horizontal="right"/>
    </xf>
    <xf numFmtId="1" fontId="4" fillId="15" borderId="537" xfId="0" applyNumberFormat="1" applyFont="1" applyFill="1" applyBorder="1"/>
    <xf numFmtId="1" fontId="4" fillId="15" borderId="538" xfId="0" applyNumberFormat="1" applyFont="1" applyFill="1" applyBorder="1"/>
    <xf numFmtId="1" fontId="4" fillId="15" borderId="555" xfId="0" applyNumberFormat="1" applyFont="1" applyFill="1" applyBorder="1"/>
    <xf numFmtId="1" fontId="4" fillId="15" borderId="542" xfId="0" applyNumberFormat="1" applyFont="1" applyFill="1" applyBorder="1"/>
    <xf numFmtId="1" fontId="4" fillId="15" borderId="536" xfId="0" applyNumberFormat="1" applyFont="1" applyFill="1" applyBorder="1"/>
    <xf numFmtId="1" fontId="4" fillId="15" borderId="547" xfId="0" applyNumberFormat="1" applyFont="1" applyFill="1" applyBorder="1" applyAlignment="1">
      <alignment horizontal="center"/>
    </xf>
    <xf numFmtId="1" fontId="4" fillId="15" borderId="532" xfId="0" applyNumberFormat="1" applyFont="1" applyFill="1" applyBorder="1" applyAlignment="1">
      <alignment horizontal="right"/>
    </xf>
    <xf numFmtId="1" fontId="4" fillId="15" borderId="544" xfId="0" applyNumberFormat="1" applyFont="1" applyFill="1" applyBorder="1" applyAlignment="1">
      <alignment horizontal="right"/>
    </xf>
    <xf numFmtId="1" fontId="4" fillId="15" borderId="530" xfId="0" applyNumberFormat="1" applyFont="1" applyFill="1" applyBorder="1" applyAlignment="1">
      <alignment horizontal="right"/>
    </xf>
    <xf numFmtId="1" fontId="4" fillId="15" borderId="532" xfId="0" applyNumberFormat="1" applyFont="1" applyFill="1" applyBorder="1"/>
    <xf numFmtId="1" fontId="4" fillId="15" borderId="530" xfId="0" applyNumberFormat="1" applyFont="1" applyFill="1" applyBorder="1"/>
    <xf numFmtId="1" fontId="4" fillId="15" borderId="533" xfId="0" applyNumberFormat="1" applyFont="1" applyFill="1" applyBorder="1"/>
    <xf numFmtId="1" fontId="4" fillId="15" borderId="529" xfId="0" applyNumberFormat="1" applyFont="1" applyFill="1" applyBorder="1"/>
    <xf numFmtId="1" fontId="4" fillId="15" borderId="553" xfId="0" applyNumberFormat="1" applyFont="1" applyFill="1" applyBorder="1"/>
    <xf numFmtId="1" fontId="4" fillId="15" borderId="547" xfId="0" applyNumberFormat="1" applyFont="1" applyFill="1" applyBorder="1"/>
    <xf numFmtId="1" fontId="14" fillId="15" borderId="537" xfId="0" applyNumberFormat="1" applyFont="1" applyFill="1" applyBorder="1" applyAlignment="1">
      <alignment horizontal="right" wrapText="1"/>
    </xf>
    <xf numFmtId="1" fontId="14" fillId="15" borderId="537" xfId="0" applyNumberFormat="1" applyFont="1" applyFill="1" applyBorder="1"/>
    <xf numFmtId="1" fontId="14" fillId="15" borderId="538" xfId="0" applyNumberFormat="1" applyFont="1" applyFill="1" applyBorder="1"/>
    <xf numFmtId="1" fontId="14" fillId="15" borderId="555" xfId="0" applyNumberFormat="1" applyFont="1" applyFill="1" applyBorder="1"/>
    <xf numFmtId="1" fontId="14" fillId="15" borderId="542" xfId="0" applyNumberFormat="1" applyFont="1" applyFill="1" applyBorder="1"/>
    <xf numFmtId="1" fontId="14" fillId="15" borderId="532" xfId="0" applyNumberFormat="1" applyFont="1" applyFill="1" applyBorder="1" applyAlignment="1">
      <alignment horizontal="right"/>
    </xf>
    <xf numFmtId="1" fontId="14" fillId="15" borderId="532" xfId="0" applyNumberFormat="1" applyFont="1" applyFill="1" applyBorder="1"/>
    <xf numFmtId="1" fontId="14" fillId="15" borderId="533" xfId="0" applyNumberFormat="1" applyFont="1" applyFill="1" applyBorder="1"/>
    <xf numFmtId="1" fontId="14" fillId="15" borderId="529" xfId="0" applyNumberFormat="1" applyFont="1" applyFill="1" applyBorder="1"/>
    <xf numFmtId="1" fontId="14" fillId="15" borderId="553" xfId="0" applyNumberFormat="1" applyFont="1" applyFill="1" applyBorder="1"/>
    <xf numFmtId="1" fontId="14" fillId="15" borderId="530" xfId="0" applyNumberFormat="1" applyFont="1" applyFill="1" applyBorder="1"/>
    <xf numFmtId="1" fontId="14" fillId="15" borderId="547" xfId="0" applyNumberFormat="1" applyFont="1" applyFill="1" applyBorder="1"/>
    <xf numFmtId="1" fontId="4" fillId="15" borderId="533" xfId="0" applyNumberFormat="1" applyFont="1" applyFill="1" applyBorder="1" applyAlignment="1">
      <alignment horizontal="right"/>
    </xf>
    <xf numFmtId="1" fontId="4" fillId="15" borderId="544" xfId="0" applyNumberFormat="1" applyFont="1" applyFill="1" applyBorder="1"/>
    <xf numFmtId="1" fontId="14" fillId="15" borderId="556" xfId="0" applyNumberFormat="1" applyFont="1" applyFill="1" applyBorder="1" applyAlignment="1">
      <alignment horizontal="right"/>
    </xf>
    <xf numFmtId="1" fontId="14" fillId="15" borderId="557" xfId="0" applyNumberFormat="1" applyFont="1" applyFill="1" applyBorder="1"/>
    <xf numFmtId="1" fontId="14" fillId="15" borderId="558" xfId="0" applyNumberFormat="1" applyFont="1" applyFill="1" applyBorder="1"/>
    <xf numFmtId="1" fontId="14" fillId="15" borderId="559" xfId="0" applyNumberFormat="1" applyFont="1" applyFill="1" applyBorder="1"/>
    <xf numFmtId="1" fontId="14" fillId="15" borderId="560" xfId="0" applyNumberFormat="1" applyFont="1" applyFill="1" applyBorder="1"/>
    <xf numFmtId="1" fontId="14" fillId="15" borderId="561" xfId="0" applyNumberFormat="1" applyFont="1" applyFill="1" applyBorder="1"/>
    <xf numFmtId="1" fontId="14" fillId="15" borderId="556" xfId="0" applyNumberFormat="1" applyFont="1" applyFill="1" applyBorder="1"/>
    <xf numFmtId="1" fontId="21" fillId="3" borderId="532" xfId="0" applyNumberFormat="1" applyFont="1" applyFill="1" applyBorder="1" applyAlignment="1">
      <alignment horizontal="center" vertical="center" wrapText="1"/>
    </xf>
    <xf numFmtId="1" fontId="21" fillId="3" borderId="533" xfId="0" applyNumberFormat="1" applyFont="1" applyFill="1" applyBorder="1" applyAlignment="1">
      <alignment horizontal="center" vertical="center" wrapText="1"/>
    </xf>
    <xf numFmtId="1" fontId="21" fillId="3" borderId="544" xfId="0" applyNumberFormat="1" applyFont="1" applyFill="1" applyBorder="1" applyAlignment="1">
      <alignment horizontal="center" vertical="center" wrapText="1"/>
    </xf>
    <xf numFmtId="1" fontId="21" fillId="3" borderId="530" xfId="0" applyNumberFormat="1" applyFont="1" applyFill="1" applyBorder="1" applyAlignment="1">
      <alignment horizontal="center" vertical="center" wrapText="1"/>
    </xf>
    <xf numFmtId="1" fontId="21" fillId="3" borderId="553" xfId="0" applyNumberFormat="1" applyFont="1" applyFill="1" applyBorder="1" applyAlignment="1">
      <alignment horizontal="center" vertical="center" wrapText="1"/>
    </xf>
    <xf numFmtId="1" fontId="4" fillId="0" borderId="543" xfId="0" applyNumberFormat="1" applyFont="1" applyBorder="1" applyAlignment="1">
      <alignment horizontal="left" vertical="center" wrapText="1"/>
    </xf>
    <xf numFmtId="1" fontId="4" fillId="3" borderId="536" xfId="0" applyNumberFormat="1" applyFont="1" applyFill="1" applyBorder="1" applyAlignment="1">
      <alignment horizontal="right" wrapText="1"/>
    </xf>
    <xf numFmtId="1" fontId="4" fillId="3" borderId="537" xfId="0" applyNumberFormat="1" applyFont="1" applyFill="1" applyBorder="1" applyAlignment="1">
      <alignment horizontal="right" wrapText="1"/>
    </xf>
    <xf numFmtId="0" fontId="4" fillId="0" borderId="537" xfId="0" applyFont="1" applyBorder="1"/>
    <xf numFmtId="1" fontId="4" fillId="4" borderId="555" xfId="0" applyNumberFormat="1" applyFont="1" applyFill="1" applyBorder="1" applyProtection="1">
      <protection locked="0"/>
    </xf>
    <xf numFmtId="1" fontId="4" fillId="3" borderId="545" xfId="0" applyNumberFormat="1" applyFont="1" applyFill="1" applyBorder="1" applyAlignment="1">
      <alignment horizontal="right" wrapText="1"/>
    </xf>
    <xf numFmtId="1" fontId="4" fillId="3" borderId="538" xfId="0" applyNumberFormat="1" applyFont="1" applyFill="1" applyBorder="1" applyAlignment="1">
      <alignment horizontal="right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404" xfId="0" applyNumberFormat="1" applyFont="1" applyBorder="1" applyAlignment="1">
      <alignment horizontal="left" vertical="center" wrapText="1"/>
    </xf>
    <xf numFmtId="1" fontId="4" fillId="0" borderId="404" xfId="0" applyNumberFormat="1" applyFont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532" xfId="0" applyNumberFormat="1" applyFont="1" applyBorder="1" applyAlignment="1">
      <alignment horizontal="right"/>
    </xf>
    <xf numFmtId="1" fontId="4" fillId="0" borderId="544" xfId="0" applyNumberFormat="1" applyFont="1" applyBorder="1" applyAlignment="1">
      <alignment horizontal="right"/>
    </xf>
    <xf numFmtId="1" fontId="4" fillId="0" borderId="530" xfId="0" applyNumberFormat="1" applyFont="1" applyBorder="1" applyAlignment="1">
      <alignment horizontal="right"/>
    </xf>
    <xf numFmtId="1" fontId="4" fillId="0" borderId="565" xfId="0" applyNumberFormat="1" applyFont="1" applyBorder="1" applyAlignment="1">
      <alignment horizontal="center" vertical="center" wrapText="1"/>
    </xf>
    <xf numFmtId="1" fontId="4" fillId="0" borderId="566" xfId="0" applyNumberFormat="1" applyFont="1" applyBorder="1" applyAlignment="1">
      <alignment horizontal="center" vertical="center" wrapText="1"/>
    </xf>
    <xf numFmtId="1" fontId="4" fillId="4" borderId="566" xfId="0" applyNumberFormat="1" applyFont="1" applyFill="1" applyBorder="1" applyProtection="1">
      <protection locked="0"/>
    </xf>
    <xf numFmtId="1" fontId="4" fillId="4" borderId="567" xfId="0" applyNumberFormat="1" applyFont="1" applyFill="1" applyBorder="1" applyProtection="1">
      <protection locked="0"/>
    </xf>
    <xf numFmtId="1" fontId="4" fillId="4" borderId="568" xfId="0" applyNumberFormat="1" applyFont="1" applyFill="1" applyBorder="1" applyProtection="1">
      <protection locked="0"/>
    </xf>
    <xf numFmtId="1" fontId="4" fillId="4" borderId="569" xfId="0" applyNumberFormat="1" applyFont="1" applyFill="1" applyBorder="1" applyProtection="1">
      <protection locked="0"/>
    </xf>
    <xf numFmtId="1" fontId="4" fillId="0" borderId="570" xfId="0" applyNumberFormat="1" applyFont="1" applyBorder="1" applyAlignment="1">
      <alignment horizontal="left" vertical="center" wrapText="1"/>
    </xf>
    <xf numFmtId="1" fontId="4" fillId="0" borderId="571" xfId="0" applyNumberFormat="1" applyFont="1" applyBorder="1" applyAlignment="1">
      <alignment horizontal="right" wrapText="1"/>
    </xf>
    <xf numFmtId="1" fontId="4" fillId="0" borderId="527" xfId="0" applyNumberFormat="1" applyFont="1" applyBorder="1" applyAlignment="1">
      <alignment horizontal="left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289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575" xfId="0" applyNumberFormat="1" applyFont="1" applyBorder="1" applyAlignment="1">
      <alignment horizontal="center" vertical="center" wrapText="1"/>
    </xf>
    <xf numFmtId="1" fontId="4" fillId="0" borderId="576" xfId="0" applyNumberFormat="1" applyFont="1" applyBorder="1" applyAlignment="1">
      <alignment horizontal="center" vertical="center" wrapText="1"/>
    </xf>
    <xf numFmtId="1" fontId="4" fillId="0" borderId="575" xfId="0" applyNumberFormat="1" applyFont="1" applyBorder="1" applyAlignment="1">
      <alignment horizontal="right"/>
    </xf>
    <xf numFmtId="1" fontId="4" fillId="0" borderId="576" xfId="0" applyNumberFormat="1" applyFont="1" applyBorder="1" applyAlignment="1">
      <alignment horizontal="right"/>
    </xf>
    <xf numFmtId="1" fontId="4" fillId="4" borderId="575" xfId="0" applyNumberFormat="1" applyFont="1" applyFill="1" applyBorder="1" applyProtection="1">
      <protection locked="0"/>
    </xf>
    <xf numFmtId="1" fontId="4" fillId="0" borderId="577" xfId="0" applyNumberFormat="1" applyFont="1" applyBorder="1" applyAlignment="1">
      <alignment horizontal="left" vertical="center"/>
    </xf>
    <xf numFmtId="1" fontId="4" fillId="0" borderId="578" xfId="0" applyNumberFormat="1" applyFont="1" applyBorder="1" applyAlignment="1">
      <alignment horizontal="right" wrapText="1"/>
    </xf>
    <xf numFmtId="1" fontId="4" fillId="0" borderId="579" xfId="0" applyNumberFormat="1" applyFont="1" applyBorder="1" applyAlignment="1">
      <alignment horizontal="right"/>
    </xf>
    <xf numFmtId="1" fontId="4" fillId="4" borderId="578" xfId="0" applyNumberFormat="1" applyFont="1" applyFill="1" applyBorder="1" applyProtection="1">
      <protection locked="0"/>
    </xf>
    <xf numFmtId="1" fontId="4" fillId="4" borderId="579" xfId="0" applyNumberFormat="1" applyFont="1" applyFill="1" applyBorder="1" applyProtection="1">
      <protection locked="0"/>
    </xf>
    <xf numFmtId="1" fontId="4" fillId="5" borderId="580" xfId="1" applyNumberFormat="1" applyFont="1" applyBorder="1" applyProtection="1">
      <protection locked="0"/>
    </xf>
    <xf numFmtId="1" fontId="4" fillId="5" borderId="581" xfId="1" applyNumberFormat="1" applyFont="1" applyBorder="1" applyProtection="1">
      <protection locked="0"/>
    </xf>
    <xf numFmtId="1" fontId="4" fillId="5" borderId="582" xfId="1" applyNumberFormat="1" applyFont="1" applyBorder="1" applyProtection="1">
      <protection locked="0"/>
    </xf>
    <xf numFmtId="1" fontId="4" fillId="0" borderId="586" xfId="0" applyNumberFormat="1" applyFont="1" applyBorder="1" applyAlignment="1">
      <alignment horizontal="center" vertical="center" wrapText="1"/>
    </xf>
    <xf numFmtId="1" fontId="4" fillId="0" borderId="587" xfId="0" applyNumberFormat="1" applyFont="1" applyBorder="1" applyAlignment="1">
      <alignment horizontal="center" vertical="center" wrapText="1"/>
    </xf>
    <xf numFmtId="1" fontId="4" fillId="4" borderId="587" xfId="0" applyNumberFormat="1" applyFont="1" applyFill="1" applyBorder="1" applyProtection="1">
      <protection locked="0"/>
    </xf>
    <xf numFmtId="1" fontId="4" fillId="4" borderId="588" xfId="0" applyNumberFormat="1" applyFont="1" applyFill="1" applyBorder="1" applyProtection="1">
      <protection locked="0"/>
    </xf>
    <xf numFmtId="1" fontId="4" fillId="4" borderId="589" xfId="0" applyNumberFormat="1" applyFont="1" applyFill="1" applyBorder="1" applyProtection="1">
      <protection locked="0"/>
    </xf>
    <xf numFmtId="1" fontId="4" fillId="4" borderId="590" xfId="0" applyNumberFormat="1" applyFont="1" applyFill="1" applyBorder="1" applyProtection="1">
      <protection locked="0"/>
    </xf>
    <xf numFmtId="1" fontId="4" fillId="0" borderId="591" xfId="0" applyNumberFormat="1" applyFont="1" applyBorder="1" applyAlignment="1">
      <alignment horizontal="left" vertical="center" wrapText="1"/>
    </xf>
    <xf numFmtId="1" fontId="4" fillId="0" borderId="592" xfId="0" applyNumberFormat="1" applyFont="1" applyBorder="1" applyAlignment="1">
      <alignment horizontal="right" wrapText="1"/>
    </xf>
    <xf numFmtId="1" fontId="4" fillId="0" borderId="577" xfId="0" applyNumberFormat="1" applyFont="1" applyBorder="1" applyAlignment="1">
      <alignment horizontal="left" vertical="center" wrapText="1"/>
    </xf>
    <xf numFmtId="1" fontId="4" fillId="4" borderId="593" xfId="0" applyNumberFormat="1" applyFont="1" applyFill="1" applyBorder="1" applyProtection="1">
      <protection locked="0"/>
    </xf>
    <xf numFmtId="1" fontId="4" fillId="4" borderId="594" xfId="0" applyNumberFormat="1" applyFont="1" applyFill="1" applyBorder="1" applyProtection="1">
      <protection locked="0"/>
    </xf>
    <xf numFmtId="1" fontId="4" fillId="4" borderId="595" xfId="0" applyNumberFormat="1" applyFont="1" applyFill="1" applyBorder="1" applyProtection="1">
      <protection locked="0"/>
    </xf>
    <xf numFmtId="1" fontId="4" fillId="4" borderId="596" xfId="0" applyNumberFormat="1" applyFont="1" applyFill="1" applyBorder="1" applyProtection="1">
      <protection locked="0"/>
    </xf>
    <xf numFmtId="1" fontId="4" fillId="0" borderId="597" xfId="0" applyNumberFormat="1" applyFont="1" applyBorder="1" applyAlignment="1">
      <alignment horizontal="right"/>
    </xf>
    <xf numFmtId="1" fontId="4" fillId="4" borderId="592" xfId="0" applyNumberFormat="1" applyFont="1" applyFill="1" applyBorder="1" applyProtection="1">
      <protection locked="0"/>
    </xf>
    <xf numFmtId="1" fontId="4" fillId="4" borderId="598" xfId="0" applyNumberFormat="1" applyFont="1" applyFill="1" applyBorder="1" applyProtection="1">
      <protection locked="0"/>
    </xf>
    <xf numFmtId="1" fontId="4" fillId="4" borderId="597" xfId="0" applyNumberFormat="1" applyFont="1" applyFill="1" applyBorder="1" applyProtection="1">
      <protection locked="0"/>
    </xf>
    <xf numFmtId="1" fontId="6" fillId="0" borderId="423" xfId="0" applyNumberFormat="1" applyFont="1" applyBorder="1"/>
    <xf numFmtId="1" fontId="8" fillId="0" borderId="423" xfId="0" applyNumberFormat="1" applyFont="1" applyBorder="1"/>
    <xf numFmtId="1" fontId="4" fillId="0" borderId="599" xfId="0" applyNumberFormat="1" applyFont="1" applyBorder="1" applyAlignment="1">
      <alignment horizontal="center" vertical="center" wrapText="1"/>
    </xf>
    <xf numFmtId="1" fontId="4" fillId="0" borderId="598" xfId="0" applyNumberFormat="1" applyFont="1" applyBorder="1" applyAlignment="1">
      <alignment vertical="center" wrapText="1"/>
    </xf>
    <xf numFmtId="1" fontId="4" fillId="0" borderId="592" xfId="0" applyNumberFormat="1" applyFont="1" applyBorder="1" applyAlignment="1">
      <alignment vertical="center" wrapText="1"/>
    </xf>
    <xf numFmtId="1" fontId="4" fillId="0" borderId="600" xfId="0" applyNumberFormat="1" applyFont="1" applyBorder="1" applyAlignment="1">
      <alignment vertical="center" wrapText="1"/>
    </xf>
    <xf numFmtId="1" fontId="4" fillId="0" borderId="597" xfId="0" applyNumberFormat="1" applyFont="1" applyBorder="1"/>
    <xf numFmtId="1" fontId="4" fillId="4" borderId="601" xfId="0" applyNumberFormat="1" applyFont="1" applyFill="1" applyBorder="1" applyProtection="1">
      <protection locked="0"/>
    </xf>
    <xf numFmtId="1" fontId="4" fillId="0" borderId="585" xfId="0" applyNumberFormat="1" applyFont="1" applyBorder="1" applyAlignment="1">
      <alignment vertical="center" wrapText="1"/>
    </xf>
    <xf numFmtId="1" fontId="4" fillId="0" borderId="587" xfId="0" applyNumberFormat="1" applyFont="1" applyBorder="1" applyAlignment="1">
      <alignment horizontal="right" wrapText="1"/>
    </xf>
    <xf numFmtId="1" fontId="4" fillId="0" borderId="599" xfId="0" applyNumberFormat="1" applyFont="1" applyBorder="1" applyAlignment="1">
      <alignment horizontal="right" wrapText="1"/>
    </xf>
    <xf numFmtId="1" fontId="4" fillId="0" borderId="587" xfId="0" applyNumberFormat="1" applyFont="1" applyBorder="1"/>
    <xf numFmtId="1" fontId="4" fillId="0" borderId="424" xfId="0" applyNumberFormat="1" applyFont="1" applyBorder="1"/>
    <xf numFmtId="1" fontId="4" fillId="0" borderId="585" xfId="0" applyNumberFormat="1" applyFont="1" applyBorder="1"/>
    <xf numFmtId="1" fontId="4" fillId="0" borderId="589" xfId="0" applyNumberFormat="1" applyFont="1" applyBorder="1"/>
    <xf numFmtId="1" fontId="4" fillId="0" borderId="603" xfId="0" applyNumberFormat="1" applyFont="1" applyBorder="1"/>
    <xf numFmtId="1" fontId="4" fillId="0" borderId="588" xfId="0" applyNumberFormat="1" applyFont="1" applyBorder="1"/>
    <xf numFmtId="1" fontId="4" fillId="0" borderId="602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605" xfId="0" applyNumberFormat="1" applyFont="1" applyBorder="1" applyAlignment="1">
      <alignment horizontal="center" vertical="center" wrapText="1"/>
    </xf>
    <xf numFmtId="1" fontId="4" fillId="0" borderId="591" xfId="0" applyNumberFormat="1" applyFont="1" applyBorder="1" applyAlignment="1">
      <alignment horizontal="right" wrapText="1"/>
    </xf>
    <xf numFmtId="1" fontId="4" fillId="4" borderId="591" xfId="0" applyNumberFormat="1" applyFont="1" applyFill="1" applyBorder="1" applyProtection="1">
      <protection locked="0"/>
    </xf>
    <xf numFmtId="1" fontId="4" fillId="4" borderId="600" xfId="0" applyNumberFormat="1" applyFont="1" applyFill="1" applyBorder="1" applyProtection="1">
      <protection locked="0"/>
    </xf>
    <xf numFmtId="1" fontId="4" fillId="8" borderId="591" xfId="0" applyNumberFormat="1" applyFont="1" applyFill="1" applyBorder="1"/>
    <xf numFmtId="1" fontId="4" fillId="8" borderId="606" xfId="0" applyNumberFormat="1" applyFont="1" applyFill="1" applyBorder="1"/>
    <xf numFmtId="1" fontId="4" fillId="0" borderId="604" xfId="0" applyNumberFormat="1" applyFont="1" applyBorder="1" applyAlignment="1">
      <alignment horizontal="center" vertical="center" wrapText="1"/>
    </xf>
    <xf numFmtId="1" fontId="4" fillId="0" borderId="602" xfId="0" applyNumberFormat="1" applyFont="1" applyBorder="1"/>
    <xf numFmtId="1" fontId="4" fillId="0" borderId="598" xfId="0" applyNumberFormat="1" applyFont="1" applyBorder="1" applyAlignment="1">
      <alignment vertical="center"/>
    </xf>
    <xf numFmtId="1" fontId="4" fillId="8" borderId="597" xfId="0" applyNumberFormat="1" applyFont="1" applyFill="1" applyBorder="1"/>
    <xf numFmtId="1" fontId="4" fillId="0" borderId="588" xfId="0" applyNumberFormat="1" applyFont="1" applyBorder="1" applyAlignment="1">
      <alignment horizontal="center" vertical="center" wrapText="1"/>
    </xf>
    <xf numFmtId="1" fontId="4" fillId="0" borderId="599" xfId="0" applyNumberFormat="1" applyFont="1" applyBorder="1"/>
    <xf numFmtId="1" fontId="4" fillId="0" borderId="592" xfId="0" applyNumberFormat="1" applyFont="1" applyBorder="1"/>
    <xf numFmtId="1" fontId="4" fillId="0" borderId="600" xfId="0" applyNumberFormat="1" applyFont="1" applyBorder="1"/>
    <xf numFmtId="1" fontId="4" fillId="0" borderId="591" xfId="0" applyNumberFormat="1" applyFont="1" applyBorder="1" applyAlignment="1">
      <alignment horizontal="left" vertical="center"/>
    </xf>
    <xf numFmtId="1" fontId="4" fillId="0" borderId="592" xfId="0" applyNumberFormat="1" applyFont="1" applyBorder="1" applyAlignment="1">
      <alignment horizontal="right"/>
    </xf>
    <xf numFmtId="1" fontId="4" fillId="8" borderId="592" xfId="0" applyNumberFormat="1" applyFont="1" applyFill="1" applyBorder="1"/>
    <xf numFmtId="1" fontId="4" fillId="8" borderId="607" xfId="0" applyNumberFormat="1" applyFont="1" applyFill="1" applyBorder="1"/>
    <xf numFmtId="1" fontId="4" fillId="0" borderId="428" xfId="0" applyNumberFormat="1" applyFont="1" applyBorder="1" applyAlignment="1">
      <alignment vertical="center" wrapText="1"/>
    </xf>
    <xf numFmtId="1" fontId="4" fillId="10" borderId="607" xfId="0" applyNumberFormat="1" applyFont="1" applyFill="1" applyBorder="1" applyProtection="1">
      <protection locked="0"/>
    </xf>
    <xf numFmtId="1" fontId="4" fillId="3" borderId="587" xfId="0" applyNumberFormat="1" applyFont="1" applyFill="1" applyBorder="1" applyAlignment="1">
      <alignment horizontal="center" vertical="center" wrapText="1"/>
    </xf>
    <xf numFmtId="1" fontId="4" fillId="0" borderId="591" xfId="0" applyNumberFormat="1" applyFont="1" applyBorder="1" applyAlignment="1">
      <alignment horizontal="left" vertical="center" wrapText="1"/>
    </xf>
    <xf numFmtId="1" fontId="4" fillId="0" borderId="593" xfId="0" applyNumberFormat="1" applyFont="1" applyBorder="1"/>
    <xf numFmtId="1" fontId="4" fillId="4" borderId="607" xfId="0" applyNumberFormat="1" applyFont="1" applyFill="1" applyBorder="1" applyProtection="1">
      <protection locked="0"/>
    </xf>
    <xf numFmtId="1" fontId="4" fillId="10" borderId="593" xfId="0" applyNumberFormat="1" applyFont="1" applyFill="1" applyBorder="1" applyProtection="1">
      <protection locked="0"/>
    </xf>
    <xf numFmtId="1" fontId="4" fillId="0" borderId="587" xfId="0" applyNumberFormat="1" applyFont="1" applyBorder="1" applyAlignment="1">
      <alignment vertical="center"/>
    </xf>
    <xf numFmtId="1" fontId="4" fillId="0" borderId="586" xfId="0" applyNumberFormat="1" applyFont="1" applyBorder="1" applyAlignment="1">
      <alignment vertical="center"/>
    </xf>
    <xf numFmtId="1" fontId="4" fillId="0" borderId="588" xfId="0" applyNumberFormat="1" applyFont="1" applyBorder="1" applyAlignment="1">
      <alignment vertical="center"/>
    </xf>
    <xf numFmtId="1" fontId="4" fillId="0" borderId="424" xfId="0" applyNumberFormat="1" applyFont="1" applyBorder="1" applyAlignment="1">
      <alignment vertical="center"/>
    </xf>
    <xf numFmtId="1" fontId="4" fillId="3" borderId="587" xfId="0" applyNumberFormat="1" applyFont="1" applyFill="1" applyBorder="1" applyAlignment="1">
      <alignment vertical="center"/>
    </xf>
    <xf numFmtId="1" fontId="4" fillId="3" borderId="424" xfId="0" applyNumberFormat="1" applyFont="1" applyFill="1" applyBorder="1" applyAlignment="1">
      <alignment vertical="center"/>
    </xf>
    <xf numFmtId="1" fontId="4" fillId="0" borderId="587" xfId="0" applyNumberFormat="1" applyFont="1" applyBorder="1" applyAlignment="1">
      <alignment horizontal="center" vertical="center" wrapText="1"/>
    </xf>
    <xf numFmtId="1" fontId="4" fillId="3" borderId="599" xfId="0" applyNumberFormat="1" applyFont="1" applyFill="1" applyBorder="1" applyAlignment="1">
      <alignment horizontal="center" vertical="center" wrapText="1"/>
    </xf>
    <xf numFmtId="1" fontId="4" fillId="0" borderId="598" xfId="0" applyNumberFormat="1" applyFont="1" applyBorder="1"/>
    <xf numFmtId="1" fontId="4" fillId="10" borderId="592" xfId="0" applyNumberFormat="1" applyFont="1" applyFill="1" applyBorder="1" applyProtection="1">
      <protection locked="0"/>
    </xf>
    <xf numFmtId="1" fontId="4" fillId="10" borderId="600" xfId="0" applyNumberFormat="1" applyFont="1" applyFill="1" applyBorder="1" applyProtection="1">
      <protection locked="0"/>
    </xf>
    <xf numFmtId="1" fontId="4" fillId="0" borderId="586" xfId="0" applyNumberFormat="1" applyFont="1" applyBorder="1"/>
    <xf numFmtId="1" fontId="4" fillId="0" borderId="599" xfId="0" applyNumberFormat="1" applyFont="1" applyBorder="1" applyAlignment="1">
      <alignment horizontal="center" vertical="center" wrapText="1"/>
    </xf>
    <xf numFmtId="1" fontId="4" fillId="0" borderId="428" xfId="4" applyNumberFormat="1" applyFont="1" applyBorder="1" applyAlignment="1" applyProtection="1">
      <alignment horizontal="center" vertical="center"/>
      <protection hidden="1"/>
    </xf>
    <xf numFmtId="1" fontId="4" fillId="0" borderId="587" xfId="2" applyNumberFormat="1" applyFont="1" applyBorder="1" applyAlignment="1">
      <alignment horizontal="center" vertical="center" wrapText="1"/>
    </xf>
    <xf numFmtId="1" fontId="4" fillId="0" borderId="588" xfId="2" applyNumberFormat="1" applyFont="1" applyBorder="1" applyAlignment="1">
      <alignment horizontal="center" vertical="center" wrapText="1"/>
    </xf>
    <xf numFmtId="1" fontId="4" fillId="0" borderId="608" xfId="2" applyNumberFormat="1" applyFont="1" applyBorder="1" applyAlignment="1">
      <alignment horizontal="center" vertical="center" wrapText="1"/>
    </xf>
    <xf numFmtId="1" fontId="4" fillId="0" borderId="599" xfId="2" applyNumberFormat="1" applyFont="1" applyBorder="1" applyAlignment="1">
      <alignment horizontal="center" vertical="center" wrapText="1"/>
    </xf>
    <xf numFmtId="1" fontId="4" fillId="0" borderId="591" xfId="2" applyNumberFormat="1" applyFont="1" applyBorder="1"/>
    <xf numFmtId="1" fontId="4" fillId="0" borderId="592" xfId="2" applyNumberFormat="1" applyFont="1" applyBorder="1"/>
    <xf numFmtId="1" fontId="4" fillId="0" borderId="600" xfId="2" applyNumberFormat="1" applyFont="1" applyBorder="1"/>
    <xf numFmtId="1" fontId="4" fillId="0" borderId="597" xfId="2" applyNumberFormat="1" applyFont="1" applyBorder="1"/>
    <xf numFmtId="1" fontId="4" fillId="4" borderId="592" xfId="2" applyNumberFormat="1" applyFont="1" applyFill="1" applyBorder="1" applyProtection="1">
      <protection locked="0"/>
    </xf>
    <xf numFmtId="1" fontId="4" fillId="4" borderId="600" xfId="2" applyNumberFormat="1" applyFont="1" applyFill="1" applyBorder="1" applyProtection="1">
      <protection locked="0"/>
    </xf>
    <xf numFmtId="1" fontId="4" fillId="4" borderId="597" xfId="2" applyNumberFormat="1" applyFont="1" applyFill="1" applyBorder="1" applyProtection="1">
      <protection locked="0"/>
    </xf>
    <xf numFmtId="1" fontId="4" fillId="4" borderId="609" xfId="2" applyNumberFormat="1" applyFont="1" applyFill="1" applyBorder="1" applyProtection="1">
      <protection locked="0"/>
    </xf>
    <xf numFmtId="1" fontId="4" fillId="4" borderId="591" xfId="2" applyNumberFormat="1" applyFont="1" applyFill="1" applyBorder="1" applyProtection="1">
      <protection locked="0"/>
    </xf>
    <xf numFmtId="1" fontId="4" fillId="0" borderId="587" xfId="2" applyNumberFormat="1" applyFont="1" applyBorder="1"/>
    <xf numFmtId="1" fontId="4" fillId="0" borderId="599" xfId="2" applyNumberFormat="1" applyFont="1" applyBorder="1"/>
    <xf numFmtId="1" fontId="4" fillId="0" borderId="424" xfId="2" applyNumberFormat="1" applyFont="1" applyBorder="1"/>
    <xf numFmtId="1" fontId="4" fillId="0" borderId="588" xfId="2" applyNumberFormat="1" applyFont="1" applyBorder="1"/>
    <xf numFmtId="1" fontId="4" fillId="0" borderId="608" xfId="2" applyNumberFormat="1" applyFont="1" applyBorder="1"/>
    <xf numFmtId="1" fontId="4" fillId="0" borderId="602" xfId="2" applyNumberFormat="1" applyFont="1" applyBorder="1"/>
    <xf numFmtId="1" fontId="4" fillId="0" borderId="589" xfId="2" applyNumberFormat="1" applyFont="1" applyBorder="1" applyAlignment="1">
      <alignment horizontal="center" vertical="center" wrapText="1"/>
    </xf>
    <xf numFmtId="1" fontId="4" fillId="0" borderId="593" xfId="2" applyNumberFormat="1" applyFont="1" applyBorder="1"/>
    <xf numFmtId="1" fontId="4" fillId="4" borderId="607" xfId="2" applyNumberFormat="1" applyFont="1" applyFill="1" applyBorder="1" applyProtection="1">
      <protection locked="0"/>
    </xf>
    <xf numFmtId="1" fontId="4" fillId="4" borderId="601" xfId="2" applyNumberFormat="1" applyFont="1" applyFill="1" applyBorder="1" applyProtection="1">
      <protection locked="0"/>
    </xf>
    <xf numFmtId="1" fontId="4" fillId="4" borderId="595" xfId="2" applyNumberFormat="1" applyFont="1" applyFill="1" applyBorder="1" applyProtection="1">
      <protection locked="0"/>
    </xf>
    <xf numFmtId="1" fontId="4" fillId="4" borderId="593" xfId="2" applyNumberFormat="1" applyFont="1" applyFill="1" applyBorder="1" applyProtection="1">
      <protection locked="0"/>
    </xf>
    <xf numFmtId="1" fontId="4" fillId="0" borderId="587" xfId="2" applyNumberFormat="1" applyFont="1" applyBorder="1" applyAlignment="1">
      <alignment horizontal="right" vertical="center" wrapText="1"/>
    </xf>
    <xf numFmtId="1" fontId="4" fillId="0" borderId="604" xfId="2" applyNumberFormat="1" applyFont="1" applyBorder="1" applyAlignment="1">
      <alignment horizontal="right" vertical="center" wrapText="1"/>
    </xf>
    <xf numFmtId="0" fontId="21" fillId="0" borderId="585" xfId="0" applyFont="1" applyBorder="1" applyAlignment="1">
      <alignment horizontal="center" vertical="center" wrapText="1"/>
    </xf>
    <xf numFmtId="0" fontId="21" fillId="0" borderId="608" xfId="0" applyFont="1" applyBorder="1" applyAlignment="1">
      <alignment horizontal="center" vertical="center" wrapText="1"/>
    </xf>
    <xf numFmtId="0" fontId="21" fillId="0" borderId="585" xfId="0" applyFont="1" applyBorder="1" applyAlignment="1">
      <alignment horizontal="right" vertical="center" wrapText="1"/>
    </xf>
    <xf numFmtId="0" fontId="21" fillId="0" borderId="608" xfId="0" applyFont="1" applyBorder="1" applyAlignment="1">
      <alignment horizontal="right" vertical="center" wrapText="1"/>
    </xf>
    <xf numFmtId="0" fontId="21" fillId="0" borderId="423" xfId="0" applyFont="1" applyBorder="1" applyAlignment="1">
      <alignment horizontal="right" vertical="center" wrapText="1"/>
    </xf>
    <xf numFmtId="0" fontId="21" fillId="0" borderId="588" xfId="0" applyFont="1" applyBorder="1" applyAlignment="1">
      <alignment horizontal="right" vertical="center" wrapText="1"/>
    </xf>
    <xf numFmtId="0" fontId="22" fillId="10" borderId="592" xfId="0" applyFont="1" applyFill="1" applyBorder="1" applyAlignment="1" applyProtection="1">
      <alignment horizontal="right" vertical="center"/>
      <protection locked="0"/>
    </xf>
    <xf numFmtId="0" fontId="22" fillId="10" borderId="610" xfId="0" applyFont="1" applyFill="1" applyBorder="1" applyAlignment="1" applyProtection="1">
      <alignment horizontal="right" vertical="center"/>
      <protection locked="0"/>
    </xf>
    <xf numFmtId="0" fontId="22" fillId="10" borderId="601" xfId="0" applyFont="1" applyFill="1" applyBorder="1" applyAlignment="1" applyProtection="1">
      <alignment horizontal="right" vertical="center"/>
      <protection locked="0"/>
    </xf>
    <xf numFmtId="0" fontId="22" fillId="10" borderId="593" xfId="0" applyFont="1" applyFill="1" applyBorder="1" applyAlignment="1" applyProtection="1">
      <alignment horizontal="right" vertical="center"/>
      <protection locked="0"/>
    </xf>
    <xf numFmtId="0" fontId="21" fillId="0" borderId="591" xfId="0" applyFont="1" applyBorder="1" applyAlignment="1">
      <alignment vertical="center" wrapText="1"/>
    </xf>
    <xf numFmtId="1" fontId="4" fillId="0" borderId="585" xfId="2" applyNumberFormat="1" applyFont="1" applyBorder="1" applyAlignment="1">
      <alignment horizontal="center" vertical="center" wrapText="1"/>
    </xf>
    <xf numFmtId="1" fontId="4" fillId="4" borderId="598" xfId="2" applyNumberFormat="1" applyFont="1" applyFill="1" applyBorder="1" applyProtection="1">
      <protection locked="0"/>
    </xf>
    <xf numFmtId="0" fontId="4" fillId="0" borderId="591" xfId="0" applyFont="1" applyBorder="1" applyAlignment="1">
      <alignment vertical="center" wrapText="1"/>
    </xf>
    <xf numFmtId="1" fontId="4" fillId="4" borderId="596" xfId="2" applyNumberFormat="1" applyFont="1" applyFill="1" applyBorder="1" applyProtection="1">
      <protection locked="0"/>
    </xf>
    <xf numFmtId="1" fontId="14" fillId="15" borderId="591" xfId="0" applyNumberFormat="1" applyFont="1" applyFill="1" applyBorder="1"/>
    <xf numFmtId="1" fontId="4" fillId="15" borderId="587" xfId="0" applyNumberFormat="1" applyFont="1" applyFill="1" applyBorder="1" applyAlignment="1">
      <alignment horizontal="center" vertical="center" wrapText="1"/>
    </xf>
    <xf numFmtId="1" fontId="4" fillId="15" borderId="598" xfId="0" applyNumberFormat="1" applyFont="1" applyFill="1" applyBorder="1" applyAlignment="1">
      <alignment vertical="center" wrapText="1"/>
    </xf>
    <xf numFmtId="1" fontId="4" fillId="15" borderId="592" xfId="0" applyNumberFormat="1" applyFont="1" applyFill="1" applyBorder="1" applyAlignment="1">
      <alignment horizontal="right" wrapText="1"/>
    </xf>
    <xf numFmtId="1" fontId="4" fillId="15" borderId="600" xfId="0" applyNumberFormat="1" applyFont="1" applyFill="1" applyBorder="1" applyAlignment="1">
      <alignment horizontal="right" wrapText="1"/>
    </xf>
    <xf numFmtId="1" fontId="4" fillId="15" borderId="597" xfId="0" applyNumberFormat="1" applyFont="1" applyFill="1" applyBorder="1" applyAlignment="1">
      <alignment horizontal="right"/>
    </xf>
    <xf numFmtId="1" fontId="4" fillId="15" borderId="592" xfId="0" applyNumberFormat="1" applyFont="1" applyFill="1" applyBorder="1"/>
    <xf numFmtId="1" fontId="4" fillId="15" borderId="593" xfId="0" applyNumberFormat="1" applyFont="1" applyFill="1" applyBorder="1"/>
    <xf numFmtId="1" fontId="4" fillId="15" borderId="610" xfId="0" applyNumberFormat="1" applyFont="1" applyFill="1" applyBorder="1"/>
    <xf numFmtId="1" fontId="4" fillId="15" borderId="597" xfId="0" applyNumberFormat="1" applyFont="1" applyFill="1" applyBorder="1"/>
    <xf numFmtId="1" fontId="4" fillId="15" borderId="591" xfId="0" applyNumberFormat="1" applyFont="1" applyFill="1" applyBorder="1"/>
    <xf numFmtId="1" fontId="4" fillId="15" borderId="602" xfId="0" applyNumberFormat="1" applyFont="1" applyFill="1" applyBorder="1" applyAlignment="1">
      <alignment horizontal="center"/>
    </xf>
    <xf numFmtId="1" fontId="4" fillId="15" borderId="587" xfId="0" applyNumberFormat="1" applyFont="1" applyFill="1" applyBorder="1" applyAlignment="1">
      <alignment horizontal="right"/>
    </xf>
    <xf numFmtId="1" fontId="4" fillId="15" borderId="599" xfId="0" applyNumberFormat="1" applyFont="1" applyFill="1" applyBorder="1" applyAlignment="1">
      <alignment horizontal="right"/>
    </xf>
    <xf numFmtId="1" fontId="4" fillId="15" borderId="424" xfId="0" applyNumberFormat="1" applyFont="1" applyFill="1" applyBorder="1" applyAlignment="1">
      <alignment horizontal="right"/>
    </xf>
    <xf numFmtId="1" fontId="4" fillId="15" borderId="587" xfId="0" applyNumberFormat="1" applyFont="1" applyFill="1" applyBorder="1"/>
    <xf numFmtId="1" fontId="4" fillId="15" borderId="424" xfId="0" applyNumberFormat="1" applyFont="1" applyFill="1" applyBorder="1"/>
    <xf numFmtId="1" fontId="4" fillId="15" borderId="588" xfId="0" applyNumberFormat="1" applyFont="1" applyFill="1" applyBorder="1"/>
    <xf numFmtId="1" fontId="4" fillId="15" borderId="585" xfId="0" applyNumberFormat="1" applyFont="1" applyFill="1" applyBorder="1"/>
    <xf numFmtId="1" fontId="4" fillId="15" borderId="608" xfId="0" applyNumberFormat="1" applyFont="1" applyFill="1" applyBorder="1"/>
    <xf numFmtId="1" fontId="4" fillId="15" borderId="602" xfId="0" applyNumberFormat="1" applyFont="1" applyFill="1" applyBorder="1"/>
    <xf numFmtId="1" fontId="14" fillId="15" borderId="592" xfId="0" applyNumberFormat="1" applyFont="1" applyFill="1" applyBorder="1" applyAlignment="1">
      <alignment horizontal="right" wrapText="1"/>
    </xf>
    <xf numFmtId="1" fontId="14" fillId="15" borderId="592" xfId="0" applyNumberFormat="1" applyFont="1" applyFill="1" applyBorder="1"/>
    <xf numFmtId="1" fontId="14" fillId="15" borderId="593" xfId="0" applyNumberFormat="1" applyFont="1" applyFill="1" applyBorder="1"/>
    <xf numFmtId="1" fontId="14" fillId="15" borderId="610" xfId="0" applyNumberFormat="1" applyFont="1" applyFill="1" applyBorder="1"/>
    <xf numFmtId="1" fontId="14" fillId="15" borderId="597" xfId="0" applyNumberFormat="1" applyFont="1" applyFill="1" applyBorder="1"/>
    <xf numFmtId="1" fontId="14" fillId="15" borderId="587" xfId="0" applyNumberFormat="1" applyFont="1" applyFill="1" applyBorder="1" applyAlignment="1">
      <alignment horizontal="right"/>
    </xf>
    <xf numFmtId="1" fontId="14" fillId="15" borderId="587" xfId="0" applyNumberFormat="1" applyFont="1" applyFill="1" applyBorder="1"/>
    <xf numFmtId="1" fontId="14" fillId="15" borderId="588" xfId="0" applyNumberFormat="1" applyFont="1" applyFill="1" applyBorder="1"/>
    <xf numFmtId="1" fontId="14" fillId="15" borderId="585" xfId="0" applyNumberFormat="1" applyFont="1" applyFill="1" applyBorder="1"/>
    <xf numFmtId="1" fontId="14" fillId="15" borderId="608" xfId="0" applyNumberFormat="1" applyFont="1" applyFill="1" applyBorder="1"/>
    <xf numFmtId="1" fontId="14" fillId="15" borderId="424" xfId="0" applyNumberFormat="1" applyFont="1" applyFill="1" applyBorder="1"/>
    <xf numFmtId="1" fontId="14" fillId="15" borderId="602" xfId="0" applyNumberFormat="1" applyFont="1" applyFill="1" applyBorder="1"/>
    <xf numFmtId="1" fontId="4" fillId="15" borderId="588" xfId="0" applyNumberFormat="1" applyFont="1" applyFill="1" applyBorder="1" applyAlignment="1">
      <alignment horizontal="right"/>
    </xf>
    <xf numFmtId="1" fontId="4" fillId="15" borderId="599" xfId="0" applyNumberFormat="1" applyFont="1" applyFill="1" applyBorder="1"/>
    <xf numFmtId="1" fontId="4" fillId="15" borderId="423" xfId="0" applyNumberFormat="1" applyFont="1" applyFill="1" applyBorder="1"/>
    <xf numFmtId="1" fontId="14" fillId="15" borderId="611" xfId="0" applyNumberFormat="1" applyFont="1" applyFill="1" applyBorder="1" applyAlignment="1">
      <alignment horizontal="right"/>
    </xf>
    <xf numFmtId="1" fontId="14" fillId="15" borderId="612" xfId="0" applyNumberFormat="1" applyFont="1" applyFill="1" applyBorder="1"/>
    <xf numFmtId="1" fontId="14" fillId="15" borderId="613" xfId="0" applyNumberFormat="1" applyFont="1" applyFill="1" applyBorder="1"/>
    <xf numFmtId="1" fontId="14" fillId="15" borderId="614" xfId="0" applyNumberFormat="1" applyFont="1" applyFill="1" applyBorder="1"/>
    <xf numFmtId="1" fontId="14" fillId="15" borderId="615" xfId="0" applyNumberFormat="1" applyFont="1" applyFill="1" applyBorder="1"/>
    <xf numFmtId="1" fontId="14" fillId="15" borderId="616" xfId="0" applyNumberFormat="1" applyFont="1" applyFill="1" applyBorder="1"/>
    <xf numFmtId="1" fontId="14" fillId="15" borderId="611" xfId="0" applyNumberFormat="1" applyFont="1" applyFill="1" applyBorder="1"/>
    <xf numFmtId="1" fontId="21" fillId="3" borderId="428" xfId="0" applyNumberFormat="1" applyFont="1" applyFill="1" applyBorder="1" applyAlignment="1">
      <alignment horizontal="center" vertical="center" wrapText="1"/>
    </xf>
    <xf numFmtId="1" fontId="21" fillId="3" borderId="587" xfId="0" applyNumberFormat="1" applyFont="1" applyFill="1" applyBorder="1" applyAlignment="1">
      <alignment horizontal="center" vertical="center" wrapText="1"/>
    </xf>
    <xf numFmtId="1" fontId="21" fillId="3" borderId="588" xfId="0" applyNumberFormat="1" applyFont="1" applyFill="1" applyBorder="1" applyAlignment="1">
      <alignment horizontal="center" vertical="center" wrapText="1"/>
    </xf>
    <xf numFmtId="1" fontId="21" fillId="3" borderId="599" xfId="0" applyNumberFormat="1" applyFont="1" applyFill="1" applyBorder="1" applyAlignment="1">
      <alignment horizontal="center" vertical="center" wrapText="1"/>
    </xf>
    <xf numFmtId="1" fontId="21" fillId="3" borderId="424" xfId="0" applyNumberFormat="1" applyFont="1" applyFill="1" applyBorder="1" applyAlignment="1">
      <alignment horizontal="center" vertical="center" wrapText="1"/>
    </xf>
    <xf numFmtId="1" fontId="21" fillId="3" borderId="608" xfId="0" applyNumberFormat="1" applyFont="1" applyFill="1" applyBorder="1" applyAlignment="1">
      <alignment horizontal="center" vertical="center" wrapText="1"/>
    </xf>
    <xf numFmtId="1" fontId="4" fillId="0" borderId="598" xfId="0" applyNumberFormat="1" applyFont="1" applyBorder="1" applyAlignment="1">
      <alignment horizontal="left" vertical="center" wrapText="1"/>
    </xf>
    <xf numFmtId="1" fontId="4" fillId="3" borderId="591" xfId="0" applyNumberFormat="1" applyFont="1" applyFill="1" applyBorder="1" applyAlignment="1">
      <alignment horizontal="right" wrapText="1"/>
    </xf>
    <xf numFmtId="1" fontId="4" fillId="3" borderId="592" xfId="0" applyNumberFormat="1" applyFont="1" applyFill="1" applyBorder="1" applyAlignment="1">
      <alignment horizontal="right" wrapText="1"/>
    </xf>
    <xf numFmtId="0" fontId="4" fillId="0" borderId="592" xfId="0" applyFont="1" applyBorder="1"/>
    <xf numFmtId="1" fontId="4" fillId="4" borderId="610" xfId="0" applyNumberFormat="1" applyFont="1" applyFill="1" applyBorder="1" applyProtection="1">
      <protection locked="0"/>
    </xf>
    <xf numFmtId="1" fontId="4" fillId="3" borderId="600" xfId="0" applyNumberFormat="1" applyFont="1" applyFill="1" applyBorder="1" applyAlignment="1">
      <alignment horizontal="right" wrapText="1"/>
    </xf>
    <xf numFmtId="1" fontId="4" fillId="3" borderId="593" xfId="0" applyNumberFormat="1" applyFont="1" applyFill="1" applyBorder="1" applyAlignment="1">
      <alignment horizontal="right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587" xfId="0" applyNumberFormat="1" applyFont="1" applyBorder="1" applyAlignment="1">
      <alignment horizontal="right"/>
    </xf>
    <xf numFmtId="1" fontId="4" fillId="0" borderId="599" xfId="0" applyNumberFormat="1" applyFont="1" applyBorder="1" applyAlignment="1">
      <alignment horizontal="right"/>
    </xf>
    <xf numFmtId="1" fontId="4" fillId="5" borderId="619" xfId="1" applyNumberFormat="1" applyFont="1" applyBorder="1" applyProtection="1">
      <protection locked="0"/>
    </xf>
    <xf numFmtId="1" fontId="4" fillId="5" borderId="620" xfId="1" applyNumberFormat="1" applyFont="1" applyBorder="1" applyProtection="1">
      <protection locked="0"/>
    </xf>
    <xf numFmtId="1" fontId="4" fillId="5" borderId="621" xfId="1" applyNumberFormat="1" applyFont="1" applyBorder="1" applyProtection="1">
      <protection locked="0"/>
    </xf>
    <xf numFmtId="1" fontId="4" fillId="0" borderId="627" xfId="0" applyNumberFormat="1" applyFont="1" applyBorder="1" applyAlignment="1">
      <alignment horizontal="center" vertical="center" wrapText="1"/>
    </xf>
    <xf numFmtId="1" fontId="4" fillId="0" borderId="626" xfId="0" applyNumberFormat="1" applyFont="1" applyBorder="1" applyAlignment="1">
      <alignment horizontal="center" vertical="center" wrapText="1"/>
    </xf>
    <xf numFmtId="1" fontId="4" fillId="0" borderId="628" xfId="0" applyNumberFormat="1" applyFont="1" applyBorder="1" applyAlignment="1">
      <alignment horizontal="center" vertical="center" wrapText="1"/>
    </xf>
    <xf numFmtId="1" fontId="4" fillId="0" borderId="629" xfId="0" applyNumberFormat="1" applyFont="1" applyBorder="1" applyAlignment="1">
      <alignment horizontal="right" wrapText="1"/>
    </xf>
    <xf numFmtId="1" fontId="4" fillId="0" borderId="626" xfId="0" applyNumberFormat="1" applyFont="1" applyBorder="1" applyAlignment="1">
      <alignment horizontal="right" wrapText="1"/>
    </xf>
    <xf numFmtId="1" fontId="4" fillId="4" borderId="628" xfId="0" applyNumberFormat="1" applyFont="1" applyFill="1" applyBorder="1" applyProtection="1">
      <protection locked="0"/>
    </xf>
    <xf numFmtId="1" fontId="4" fillId="4" borderId="630" xfId="0" applyNumberFormat="1" applyFont="1" applyFill="1" applyBorder="1" applyProtection="1">
      <protection locked="0"/>
    </xf>
    <xf numFmtId="1" fontId="4" fillId="4" borderId="631" xfId="0" applyNumberFormat="1" applyFont="1" applyFill="1" applyBorder="1" applyProtection="1">
      <protection locked="0"/>
    </xf>
    <xf numFmtId="1" fontId="4" fillId="4" borderId="632" xfId="0" applyNumberFormat="1" applyFont="1" applyFill="1" applyBorder="1" applyProtection="1">
      <protection locked="0"/>
    </xf>
    <xf numFmtId="1" fontId="4" fillId="4" borderId="626" xfId="0" applyNumberFormat="1" applyFont="1" applyFill="1" applyBorder="1" applyProtection="1">
      <protection locked="0"/>
    </xf>
    <xf numFmtId="1" fontId="4" fillId="0" borderId="634" xfId="0" applyNumberFormat="1" applyFont="1" applyBorder="1" applyAlignment="1">
      <alignment horizontal="left" vertical="center" wrapText="1"/>
    </xf>
    <xf numFmtId="1" fontId="4" fillId="0" borderId="635" xfId="0" applyNumberFormat="1" applyFont="1" applyBorder="1" applyAlignment="1">
      <alignment horizontal="right" wrapText="1"/>
    </xf>
    <xf numFmtId="1" fontId="4" fillId="0" borderId="633" xfId="0" applyNumberFormat="1" applyFont="1" applyBorder="1" applyAlignment="1">
      <alignment horizontal="left" vertical="center" wrapText="1"/>
    </xf>
    <xf numFmtId="1" fontId="4" fillId="0" borderId="639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vertical="center" wrapText="1"/>
    </xf>
    <xf numFmtId="1" fontId="4" fillId="0" borderId="628" xfId="0" applyNumberFormat="1" applyFont="1" applyBorder="1" applyAlignment="1">
      <alignment horizontal="right" wrapText="1"/>
    </xf>
    <xf numFmtId="1" fontId="4" fillId="0" borderId="639" xfId="0" applyNumberFormat="1" applyFont="1" applyBorder="1" applyAlignment="1">
      <alignment horizontal="right" wrapText="1"/>
    </xf>
    <xf numFmtId="1" fontId="4" fillId="0" borderId="628" xfId="0" applyNumberFormat="1" applyFont="1" applyBorder="1"/>
    <xf numFmtId="1" fontId="4" fillId="0" borderId="626" xfId="0" applyNumberFormat="1" applyFont="1" applyBorder="1"/>
    <xf numFmtId="1" fontId="4" fillId="0" borderId="624" xfId="0" applyNumberFormat="1" applyFont="1" applyBorder="1"/>
    <xf numFmtId="1" fontId="4" fillId="0" borderId="631" xfId="0" applyNumberFormat="1" applyFont="1" applyBorder="1"/>
    <xf numFmtId="1" fontId="4" fillId="0" borderId="641" xfId="0" applyNumberFormat="1" applyFont="1" applyBorder="1"/>
    <xf numFmtId="1" fontId="4" fillId="0" borderId="630" xfId="0" applyNumberFormat="1" applyFont="1" applyBorder="1"/>
    <xf numFmtId="1" fontId="4" fillId="0" borderId="640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horizontal="center" vertical="center" wrapText="1"/>
    </xf>
    <xf numFmtId="1" fontId="4" fillId="0" borderId="643" xfId="0" applyNumberFormat="1" applyFont="1" applyBorder="1" applyAlignment="1">
      <alignment horizontal="center" vertical="center" wrapText="1"/>
    </xf>
    <xf numFmtId="1" fontId="4" fillId="0" borderId="642" xfId="0" applyNumberFormat="1" applyFont="1" applyBorder="1" applyAlignment="1">
      <alignment horizontal="center" vertical="center" wrapText="1"/>
    </xf>
    <xf numFmtId="1" fontId="4" fillId="0" borderId="640" xfId="0" applyNumberFormat="1" applyFont="1" applyBorder="1"/>
    <xf numFmtId="1" fontId="4" fillId="0" borderId="633" xfId="0" applyNumberFormat="1" applyFont="1" applyBorder="1" applyAlignment="1">
      <alignment horizontal="center" vertical="center" wrapText="1"/>
    </xf>
    <xf numFmtId="1" fontId="4" fillId="0" borderId="630" xfId="0" applyNumberFormat="1" applyFont="1" applyBorder="1" applyAlignment="1">
      <alignment horizontal="center" vertical="center" wrapText="1"/>
    </xf>
    <xf numFmtId="1" fontId="4" fillId="0" borderId="639" xfId="0" applyNumberFormat="1" applyFont="1" applyBorder="1"/>
    <xf numFmtId="1" fontId="4" fillId="8" borderId="644" xfId="0" applyNumberFormat="1" applyFont="1" applyFill="1" applyBorder="1"/>
    <xf numFmtId="1" fontId="4" fillId="10" borderId="644" xfId="0" applyNumberFormat="1" applyFont="1" applyFill="1" applyBorder="1" applyProtection="1">
      <protection locked="0"/>
    </xf>
    <xf numFmtId="1" fontId="4" fillId="3" borderId="628" xfId="0" applyNumberFormat="1" applyFont="1" applyFill="1" applyBorder="1" applyAlignment="1">
      <alignment horizontal="center" vertical="center" wrapText="1"/>
    </xf>
    <xf numFmtId="1" fontId="4" fillId="4" borderId="644" xfId="0" applyNumberFormat="1" applyFont="1" applyFill="1" applyBorder="1" applyProtection="1">
      <protection locked="0"/>
    </xf>
    <xf numFmtId="1" fontId="4" fillId="0" borderId="628" xfId="0" applyNumberFormat="1" applyFont="1" applyBorder="1" applyAlignment="1">
      <alignment vertical="center"/>
    </xf>
    <xf numFmtId="1" fontId="4" fillId="0" borderId="627" xfId="0" applyNumberFormat="1" applyFont="1" applyBorder="1" applyAlignment="1">
      <alignment vertical="center"/>
    </xf>
    <xf numFmtId="1" fontId="4" fillId="0" borderId="630" xfId="0" applyNumberFormat="1" applyFont="1" applyBorder="1" applyAlignment="1">
      <alignment vertical="center"/>
    </xf>
    <xf numFmtId="1" fontId="4" fillId="0" borderId="626" xfId="0" applyNumberFormat="1" applyFont="1" applyBorder="1" applyAlignment="1">
      <alignment vertical="center"/>
    </xf>
    <xf numFmtId="1" fontId="4" fillId="3" borderId="628" xfId="0" applyNumberFormat="1" applyFont="1" applyFill="1" applyBorder="1" applyAlignment="1">
      <alignment vertical="center"/>
    </xf>
    <xf numFmtId="1" fontId="4" fillId="3" borderId="626" xfId="0" applyNumberFormat="1" applyFont="1" applyFill="1" applyBorder="1" applyAlignment="1">
      <alignment vertical="center"/>
    </xf>
    <xf numFmtId="1" fontId="4" fillId="0" borderId="629" xfId="0" applyNumberFormat="1" applyFont="1" applyBorder="1" applyAlignment="1">
      <alignment horizontal="center" vertical="center"/>
    </xf>
    <xf numFmtId="1" fontId="4" fillId="3" borderId="639" xfId="0" applyNumberFormat="1" applyFont="1" applyFill="1" applyBorder="1" applyAlignment="1">
      <alignment horizontal="center" vertical="center" wrapText="1"/>
    </xf>
    <xf numFmtId="1" fontId="4" fillId="0" borderId="627" xfId="0" applyNumberFormat="1" applyFont="1" applyBorder="1"/>
    <xf numFmtId="1" fontId="4" fillId="0" borderId="639" xfId="0" applyNumberFormat="1" applyFont="1" applyBorder="1" applyAlignment="1">
      <alignment horizontal="center" vertical="center" wrapText="1"/>
    </xf>
    <xf numFmtId="1" fontId="4" fillId="0" borderId="628" xfId="2" applyNumberFormat="1" applyFont="1" applyBorder="1" applyAlignment="1">
      <alignment horizontal="center" vertical="center" wrapText="1"/>
    </xf>
    <xf numFmtId="1" fontId="4" fillId="0" borderId="630" xfId="2" applyNumberFormat="1" applyFont="1" applyBorder="1" applyAlignment="1">
      <alignment horizontal="center" vertical="center" wrapText="1"/>
    </xf>
    <xf numFmtId="1" fontId="4" fillId="0" borderId="647" xfId="2" applyNumberFormat="1" applyFont="1" applyBorder="1" applyAlignment="1">
      <alignment horizontal="center" vertical="center" wrapText="1"/>
    </xf>
    <xf numFmtId="1" fontId="4" fillId="0" borderId="639" xfId="2" applyNumberFormat="1" applyFont="1" applyBorder="1" applyAlignment="1">
      <alignment horizontal="center" vertical="center" wrapText="1"/>
    </xf>
    <xf numFmtId="1" fontId="4" fillId="0" borderId="628" xfId="2" applyNumberFormat="1" applyFont="1" applyBorder="1"/>
    <xf numFmtId="1" fontId="4" fillId="0" borderId="639" xfId="2" applyNumberFormat="1" applyFont="1" applyBorder="1"/>
    <xf numFmtId="1" fontId="4" fillId="0" borderId="626" xfId="2" applyNumberFormat="1" applyFont="1" applyBorder="1"/>
    <xf numFmtId="1" fontId="4" fillId="0" borderId="630" xfId="2" applyNumberFormat="1" applyFont="1" applyBorder="1"/>
    <xf numFmtId="1" fontId="4" fillId="0" borderId="647" xfId="2" applyNumberFormat="1" applyFont="1" applyBorder="1"/>
    <xf numFmtId="1" fontId="4" fillId="0" borderId="640" xfId="2" applyNumberFormat="1" applyFont="1" applyBorder="1"/>
    <xf numFmtId="1" fontId="4" fillId="0" borderId="631" xfId="2" applyNumberFormat="1" applyFont="1" applyBorder="1" applyAlignment="1">
      <alignment horizontal="center" vertical="center" wrapText="1"/>
    </xf>
    <xf numFmtId="1" fontId="4" fillId="4" borderId="644" xfId="2" applyNumberFormat="1" applyFont="1" applyFill="1" applyBorder="1" applyProtection="1">
      <protection locked="0"/>
    </xf>
    <xf numFmtId="1" fontId="4" fillId="0" borderId="628" xfId="2" applyNumberFormat="1" applyFont="1" applyBorder="1" applyAlignment="1">
      <alignment horizontal="right" vertical="center" wrapText="1"/>
    </xf>
    <xf numFmtId="1" fontId="4" fillId="0" borderId="642" xfId="2" applyNumberFormat="1" applyFont="1" applyBorder="1" applyAlignment="1">
      <alignment horizontal="right" vertical="center" wrapText="1"/>
    </xf>
    <xf numFmtId="0" fontId="21" fillId="0" borderId="624" xfId="0" applyFont="1" applyBorder="1" applyAlignment="1">
      <alignment horizontal="center" vertical="center" wrapText="1"/>
    </xf>
    <xf numFmtId="0" fontId="21" fillId="0" borderId="647" xfId="0" applyFont="1" applyBorder="1" applyAlignment="1">
      <alignment horizontal="center" vertical="center" wrapText="1"/>
    </xf>
    <xf numFmtId="0" fontId="21" fillId="0" borderId="624" xfId="0" applyFont="1" applyBorder="1" applyAlignment="1">
      <alignment horizontal="right" vertical="center" wrapText="1"/>
    </xf>
    <xf numFmtId="0" fontId="21" fillId="0" borderId="647" xfId="0" applyFont="1" applyBorder="1" applyAlignment="1">
      <alignment horizontal="right" vertical="center" wrapText="1"/>
    </xf>
    <xf numFmtId="0" fontId="21" fillId="0" borderId="630" xfId="0" applyFont="1" applyBorder="1" applyAlignment="1">
      <alignment horizontal="right" vertical="center" wrapText="1"/>
    </xf>
    <xf numFmtId="1" fontId="4" fillId="0" borderId="624" xfId="2" applyNumberFormat="1" applyFont="1" applyBorder="1" applyAlignment="1">
      <alignment horizontal="center" vertical="center" wrapText="1"/>
    </xf>
    <xf numFmtId="1" fontId="4" fillId="15" borderId="628" xfId="0" applyNumberFormat="1" applyFont="1" applyFill="1" applyBorder="1" applyAlignment="1">
      <alignment horizontal="center" vertical="center" wrapText="1"/>
    </xf>
    <xf numFmtId="1" fontId="4" fillId="15" borderId="640" xfId="0" applyNumberFormat="1" applyFont="1" applyFill="1" applyBorder="1" applyAlignment="1">
      <alignment horizontal="center"/>
    </xf>
    <xf numFmtId="1" fontId="4" fillId="15" borderId="628" xfId="0" applyNumberFormat="1" applyFont="1" applyFill="1" applyBorder="1" applyAlignment="1">
      <alignment horizontal="right"/>
    </xf>
    <xf numFmtId="1" fontId="4" fillId="15" borderId="639" xfId="0" applyNumberFormat="1" applyFont="1" applyFill="1" applyBorder="1" applyAlignment="1">
      <alignment horizontal="right"/>
    </xf>
    <xf numFmtId="1" fontId="4" fillId="15" borderId="626" xfId="0" applyNumberFormat="1" applyFont="1" applyFill="1" applyBorder="1" applyAlignment="1">
      <alignment horizontal="right"/>
    </xf>
    <xf numFmtId="1" fontId="4" fillId="15" borderId="628" xfId="0" applyNumberFormat="1" applyFont="1" applyFill="1" applyBorder="1"/>
    <xf numFmtId="1" fontId="4" fillId="15" borderId="626" xfId="0" applyNumberFormat="1" applyFont="1" applyFill="1" applyBorder="1"/>
    <xf numFmtId="1" fontId="4" fillId="15" borderId="630" xfId="0" applyNumberFormat="1" applyFont="1" applyFill="1" applyBorder="1"/>
    <xf numFmtId="1" fontId="4" fillId="15" borderId="624" xfId="0" applyNumberFormat="1" applyFont="1" applyFill="1" applyBorder="1"/>
    <xf numFmtId="1" fontId="4" fillId="15" borderId="647" xfId="0" applyNumberFormat="1" applyFont="1" applyFill="1" applyBorder="1"/>
    <xf numFmtId="1" fontId="4" fillId="15" borderId="640" xfId="0" applyNumberFormat="1" applyFont="1" applyFill="1" applyBorder="1"/>
    <xf numFmtId="1" fontId="14" fillId="15" borderId="628" xfId="0" applyNumberFormat="1" applyFont="1" applyFill="1" applyBorder="1" applyAlignment="1">
      <alignment horizontal="right"/>
    </xf>
    <xf numFmtId="1" fontId="14" fillId="15" borderId="628" xfId="0" applyNumberFormat="1" applyFont="1" applyFill="1" applyBorder="1"/>
    <xf numFmtId="1" fontId="14" fillId="15" borderId="630" xfId="0" applyNumberFormat="1" applyFont="1" applyFill="1" applyBorder="1"/>
    <xf numFmtId="1" fontId="14" fillId="15" borderId="624" xfId="0" applyNumberFormat="1" applyFont="1" applyFill="1" applyBorder="1"/>
    <xf numFmtId="1" fontId="14" fillId="15" borderId="647" xfId="0" applyNumberFormat="1" applyFont="1" applyFill="1" applyBorder="1"/>
    <xf numFmtId="1" fontId="14" fillId="15" borderId="626" xfId="0" applyNumberFormat="1" applyFont="1" applyFill="1" applyBorder="1"/>
    <xf numFmtId="1" fontId="14" fillId="15" borderId="640" xfId="0" applyNumberFormat="1" applyFont="1" applyFill="1" applyBorder="1"/>
    <xf numFmtId="1" fontId="4" fillId="15" borderId="630" xfId="0" applyNumberFormat="1" applyFont="1" applyFill="1" applyBorder="1" applyAlignment="1">
      <alignment horizontal="right"/>
    </xf>
    <xf numFmtId="1" fontId="4" fillId="15" borderId="639" xfId="0" applyNumberFormat="1" applyFont="1" applyFill="1" applyBorder="1"/>
    <xf numFmtId="1" fontId="14" fillId="15" borderId="648" xfId="0" applyNumberFormat="1" applyFont="1" applyFill="1" applyBorder="1" applyAlignment="1">
      <alignment horizontal="right"/>
    </xf>
    <xf numFmtId="1" fontId="14" fillId="15" borderId="649" xfId="0" applyNumberFormat="1" applyFont="1" applyFill="1" applyBorder="1"/>
    <xf numFmtId="1" fontId="14" fillId="15" borderId="650" xfId="0" applyNumberFormat="1" applyFont="1" applyFill="1" applyBorder="1"/>
    <xf numFmtId="1" fontId="14" fillId="15" borderId="651" xfId="0" applyNumberFormat="1" applyFont="1" applyFill="1" applyBorder="1"/>
    <xf numFmtId="1" fontId="14" fillId="15" borderId="652" xfId="0" applyNumberFormat="1" applyFont="1" applyFill="1" applyBorder="1"/>
    <xf numFmtId="1" fontId="14" fillId="15" borderId="653" xfId="0" applyNumberFormat="1" applyFont="1" applyFill="1" applyBorder="1"/>
    <xf numFmtId="1" fontId="14" fillId="15" borderId="648" xfId="0" applyNumberFormat="1" applyFont="1" applyFill="1" applyBorder="1"/>
    <xf numFmtId="1" fontId="21" fillId="3" borderId="638" xfId="0" applyNumberFormat="1" applyFont="1" applyFill="1" applyBorder="1" applyAlignment="1">
      <alignment horizontal="center" vertical="center" wrapText="1"/>
    </xf>
    <xf numFmtId="1" fontId="21" fillId="3" borderId="628" xfId="0" applyNumberFormat="1" applyFont="1" applyFill="1" applyBorder="1" applyAlignment="1">
      <alignment horizontal="center" vertical="center" wrapText="1"/>
    </xf>
    <xf numFmtId="1" fontId="21" fillId="3" borderId="630" xfId="0" applyNumberFormat="1" applyFont="1" applyFill="1" applyBorder="1" applyAlignment="1">
      <alignment horizontal="center" vertical="center" wrapText="1"/>
    </xf>
    <xf numFmtId="1" fontId="21" fillId="3" borderId="639" xfId="0" applyNumberFormat="1" applyFont="1" applyFill="1" applyBorder="1" applyAlignment="1">
      <alignment horizontal="center" vertical="center" wrapText="1"/>
    </xf>
    <xf numFmtId="1" fontId="21" fillId="3" borderId="626" xfId="0" applyNumberFormat="1" applyFont="1" applyFill="1" applyBorder="1" applyAlignment="1">
      <alignment horizontal="center" vertical="center" wrapText="1"/>
    </xf>
    <xf numFmtId="1" fontId="21" fillId="3" borderId="647" xfId="0" applyNumberFormat="1" applyFont="1" applyFill="1" applyBorder="1" applyAlignment="1">
      <alignment horizontal="center"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 wrapText="1"/>
    </xf>
    <xf numFmtId="1" fontId="4" fillId="0" borderId="187" xfId="0" applyNumberFormat="1" applyFont="1" applyBorder="1" applyAlignment="1">
      <alignment horizontal="center" vertical="center" wrapText="1"/>
    </xf>
    <xf numFmtId="1" fontId="4" fillId="0" borderId="190" xfId="0" applyNumberFormat="1" applyFont="1" applyBorder="1" applyAlignment="1">
      <alignment horizontal="center" vertical="center" wrapText="1"/>
    </xf>
    <xf numFmtId="1" fontId="4" fillId="0" borderId="188" xfId="0" applyNumberFormat="1" applyFont="1" applyBorder="1" applyAlignment="1">
      <alignment horizontal="center" vertical="center" wrapText="1"/>
    </xf>
    <xf numFmtId="1" fontId="4" fillId="0" borderId="74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left" vertical="center" wrapText="1"/>
    </xf>
    <xf numFmtId="1" fontId="4" fillId="0" borderId="99" xfId="0" applyNumberFormat="1" applyFont="1" applyBorder="1" applyAlignment="1">
      <alignment horizontal="left" vertical="center" wrapText="1"/>
    </xf>
    <xf numFmtId="1" fontId="3" fillId="2" borderId="0" xfId="0" applyNumberFormat="1" applyFont="1" applyFill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4" fillId="0" borderId="180" xfId="0" applyNumberFormat="1" applyFont="1" applyBorder="1" applyAlignment="1">
      <alignment horizontal="center" vertical="center" wrapText="1"/>
    </xf>
    <xf numFmtId="1" fontId="4" fillId="0" borderId="74" xfId="0" applyNumberFormat="1" applyFont="1" applyBorder="1" applyAlignment="1">
      <alignment horizontal="center" vertical="center" wrapText="1"/>
    </xf>
    <xf numFmtId="1" fontId="4" fillId="0" borderId="181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185" xfId="0" applyNumberFormat="1" applyFont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 vertical="center" wrapText="1"/>
    </xf>
    <xf numFmtId="1" fontId="4" fillId="0" borderId="21" xfId="0" applyNumberFormat="1" applyFont="1" applyBorder="1" applyAlignment="1">
      <alignment horizontal="center" vertical="center" wrapText="1"/>
    </xf>
    <xf numFmtId="1" fontId="4" fillId="0" borderId="186" xfId="0" applyNumberFormat="1" applyFont="1" applyBorder="1" applyAlignment="1">
      <alignment horizontal="center" vertical="center" wrapText="1"/>
    </xf>
    <xf numFmtId="1" fontId="4" fillId="0" borderId="187" xfId="0" applyNumberFormat="1" applyFont="1" applyBorder="1" applyAlignment="1">
      <alignment horizontal="center" vertical="center"/>
    </xf>
    <xf numFmtId="1" fontId="4" fillId="0" borderId="188" xfId="0" applyNumberFormat="1" applyFont="1" applyBorder="1" applyAlignment="1">
      <alignment horizontal="center" vertical="center"/>
    </xf>
    <xf numFmtId="1" fontId="4" fillId="0" borderId="185" xfId="0" applyNumberFormat="1" applyFont="1" applyBorder="1" applyAlignment="1">
      <alignment horizontal="left" vertical="center" wrapText="1"/>
    </xf>
    <xf numFmtId="1" fontId="4" fillId="0" borderId="18" xfId="0" applyNumberFormat="1" applyFont="1" applyBorder="1" applyAlignment="1">
      <alignment horizontal="left" vertical="center" wrapText="1"/>
    </xf>
    <xf numFmtId="1" fontId="4" fillId="0" borderId="21" xfId="0" applyNumberFormat="1" applyFont="1" applyBorder="1" applyAlignment="1">
      <alignment horizontal="left" vertical="center" wrapText="1"/>
    </xf>
    <xf numFmtId="1" fontId="4" fillId="0" borderId="189" xfId="0" applyNumberFormat="1" applyFont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 vertical="center" wrapText="1"/>
    </xf>
    <xf numFmtId="1" fontId="4" fillId="0" borderId="23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1" fontId="4" fillId="0" borderId="198" xfId="0" applyNumberFormat="1" applyFont="1" applyBorder="1" applyAlignment="1">
      <alignment horizontal="center" vertical="center" wrapText="1"/>
    </xf>
    <xf numFmtId="1" fontId="4" fillId="0" borderId="62" xfId="0" applyNumberFormat="1" applyFont="1" applyBorder="1" applyAlignment="1">
      <alignment horizontal="center" vertical="center" wrapText="1"/>
    </xf>
    <xf numFmtId="1" fontId="4" fillId="0" borderId="65" xfId="0" applyNumberFormat="1" applyFont="1" applyBorder="1" applyAlignment="1">
      <alignment horizontal="center" vertical="center" wrapText="1"/>
    </xf>
    <xf numFmtId="1" fontId="4" fillId="0" borderId="199" xfId="0" applyNumberFormat="1" applyFont="1" applyBorder="1" applyAlignment="1">
      <alignment horizontal="center" vertical="center" wrapText="1"/>
    </xf>
    <xf numFmtId="1" fontId="4" fillId="0" borderId="63" xfId="0" applyNumberFormat="1" applyFont="1" applyBorder="1" applyAlignment="1">
      <alignment horizontal="center" vertical="center" wrapText="1"/>
    </xf>
    <xf numFmtId="1" fontId="4" fillId="0" borderId="66" xfId="0" applyNumberFormat="1" applyFont="1" applyBorder="1" applyAlignment="1">
      <alignment horizontal="center" vertical="center" wrapText="1"/>
    </xf>
    <xf numFmtId="1" fontId="4" fillId="0" borderId="187" xfId="0" applyNumberFormat="1" applyFont="1" applyBorder="1" applyAlignment="1">
      <alignment horizontal="left" vertical="center" wrapText="1"/>
    </xf>
    <xf numFmtId="1" fontId="4" fillId="0" borderId="190" xfId="0" applyNumberFormat="1" applyFont="1" applyBorder="1" applyAlignment="1">
      <alignment horizontal="left" vertical="center" wrapText="1"/>
    </xf>
    <xf numFmtId="1" fontId="4" fillId="0" borderId="60" xfId="0" applyNumberFormat="1" applyFont="1" applyBorder="1" applyAlignment="1">
      <alignment horizontal="left" vertical="center" wrapText="1"/>
    </xf>
    <xf numFmtId="1" fontId="4" fillId="0" borderId="203" xfId="0" applyNumberFormat="1" applyFont="1" applyBorder="1" applyAlignment="1">
      <alignment horizontal="center" vertical="center" wrapText="1"/>
    </xf>
    <xf numFmtId="1" fontId="4" fillId="0" borderId="77" xfId="0" applyNumberFormat="1" applyFont="1" applyBorder="1" applyAlignment="1">
      <alignment horizontal="center" vertical="center" wrapText="1"/>
    </xf>
    <xf numFmtId="1" fontId="4" fillId="0" borderId="78" xfId="0" applyNumberFormat="1" applyFont="1" applyBorder="1" applyAlignment="1">
      <alignment horizontal="center" vertical="center" wrapText="1"/>
    </xf>
    <xf numFmtId="1" fontId="4" fillId="0" borderId="49" xfId="0" applyNumberFormat="1" applyFont="1" applyBorder="1" applyAlignment="1">
      <alignment horizontal="left" vertical="center" wrapText="1"/>
    </xf>
    <xf numFmtId="1" fontId="4" fillId="0" borderId="47" xfId="0" applyNumberFormat="1" applyFont="1" applyBorder="1" applyAlignment="1">
      <alignment horizontal="left" vertical="center" wrapText="1"/>
    </xf>
    <xf numFmtId="1" fontId="4" fillId="0" borderId="185" xfId="0" applyNumberFormat="1" applyFont="1" applyBorder="1" applyAlignment="1">
      <alignment horizontal="center" vertical="center"/>
    </xf>
    <xf numFmtId="1" fontId="4" fillId="0" borderId="18" xfId="0" applyNumberFormat="1" applyFont="1" applyBorder="1" applyAlignment="1">
      <alignment horizontal="center" vertical="center"/>
    </xf>
    <xf numFmtId="1" fontId="4" fillId="0" borderId="21" xfId="0" applyNumberFormat="1" applyFont="1" applyBorder="1" applyAlignment="1">
      <alignment horizontal="center" vertical="center"/>
    </xf>
    <xf numFmtId="1" fontId="4" fillId="0" borderId="201" xfId="0" applyNumberFormat="1" applyFont="1" applyBorder="1" applyAlignment="1">
      <alignment horizontal="center" vertical="center" wrapText="1"/>
    </xf>
    <xf numFmtId="1" fontId="4" fillId="0" borderId="204" xfId="0" applyNumberFormat="1" applyFont="1" applyBorder="1" applyAlignment="1">
      <alignment horizontal="center" vertical="center" wrapText="1"/>
    </xf>
    <xf numFmtId="1" fontId="4" fillId="0" borderId="80" xfId="0" applyNumberFormat="1" applyFont="1" applyBorder="1" applyAlignment="1">
      <alignment horizontal="left" vertical="center" wrapText="1"/>
    </xf>
    <xf numFmtId="1" fontId="4" fillId="0" borderId="39" xfId="0" applyNumberFormat="1" applyFont="1" applyBorder="1" applyAlignment="1">
      <alignment horizontal="left" vertical="center" wrapText="1"/>
    </xf>
    <xf numFmtId="1" fontId="4" fillId="0" borderId="36" xfId="0" applyNumberFormat="1" applyFont="1" applyBorder="1" applyAlignment="1">
      <alignment horizontal="left" vertical="center" wrapText="1"/>
    </xf>
    <xf numFmtId="1" fontId="4" fillId="0" borderId="44" xfId="0" applyNumberFormat="1" applyFont="1" applyBorder="1" applyAlignment="1">
      <alignment horizontal="left" vertical="center" wrapText="1"/>
    </xf>
    <xf numFmtId="1" fontId="4" fillId="0" borderId="90" xfId="0" applyNumberFormat="1" applyFont="1" applyBorder="1" applyAlignment="1">
      <alignment horizontal="left" vertical="center" wrapText="1"/>
    </xf>
    <xf numFmtId="1" fontId="4" fillId="0" borderId="9" xfId="0" applyNumberFormat="1" applyFont="1" applyBorder="1" applyAlignment="1">
      <alignment horizontal="left" vertical="center" wrapText="1"/>
    </xf>
    <xf numFmtId="1" fontId="4" fillId="0" borderId="205" xfId="0" applyNumberFormat="1" applyFont="1" applyBorder="1" applyAlignment="1">
      <alignment horizontal="left"/>
    </xf>
    <xf numFmtId="1" fontId="4" fillId="0" borderId="47" xfId="0" applyNumberFormat="1" applyFont="1" applyBorder="1" applyAlignment="1">
      <alignment horizontal="left"/>
    </xf>
    <xf numFmtId="1" fontId="4" fillId="0" borderId="80" xfId="0" applyNumberFormat="1" applyFont="1" applyBorder="1" applyAlignment="1">
      <alignment horizontal="left"/>
    </xf>
    <xf numFmtId="1" fontId="4" fillId="0" borderId="39" xfId="0" applyNumberFormat="1" applyFont="1" applyBorder="1" applyAlignment="1">
      <alignment horizontal="left"/>
    </xf>
    <xf numFmtId="1" fontId="4" fillId="0" borderId="0" xfId="0" applyNumberFormat="1" applyFont="1" applyAlignment="1">
      <alignment horizontal="left"/>
    </xf>
    <xf numFmtId="1" fontId="4" fillId="0" borderId="20" xfId="0" applyNumberFormat="1" applyFont="1" applyBorder="1" applyAlignment="1">
      <alignment horizontal="left"/>
    </xf>
    <xf numFmtId="1" fontId="4" fillId="0" borderId="93" xfId="0" applyNumberFormat="1" applyFont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" fontId="6" fillId="2" borderId="0" xfId="0" applyNumberFormat="1" applyFont="1" applyFill="1" applyAlignment="1">
      <alignment wrapText="1"/>
    </xf>
    <xf numFmtId="1" fontId="6" fillId="2" borderId="2" xfId="0" applyNumberFormat="1" applyFont="1" applyFill="1" applyBorder="1" applyAlignment="1">
      <alignment horizontal="left" wrapText="1"/>
    </xf>
    <xf numFmtId="1" fontId="6" fillId="2" borderId="0" xfId="0" applyNumberFormat="1" applyFont="1" applyFill="1" applyAlignment="1">
      <alignment horizontal="left" wrapText="1"/>
    </xf>
    <xf numFmtId="1" fontId="4" fillId="0" borderId="18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1" fontId="4" fillId="0" borderId="60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1" fontId="4" fillId="0" borderId="99" xfId="0" applyNumberFormat="1" applyFont="1" applyBorder="1" applyAlignment="1">
      <alignment horizontal="center" vertical="center"/>
    </xf>
    <xf numFmtId="1" fontId="4" fillId="0" borderId="190" xfId="0" applyNumberFormat="1" applyFont="1" applyBorder="1" applyAlignment="1">
      <alignment horizontal="center" vertical="center"/>
    </xf>
    <xf numFmtId="1" fontId="4" fillId="0" borderId="24" xfId="0" applyNumberFormat="1" applyFont="1" applyBorder="1" applyAlignment="1">
      <alignment horizontal="left" vertical="center"/>
    </xf>
    <xf numFmtId="1" fontId="4" fillId="0" borderId="32" xfId="0" applyNumberFormat="1" applyFont="1" applyBorder="1" applyAlignment="1">
      <alignment horizontal="left" vertical="center"/>
    </xf>
    <xf numFmtId="1" fontId="4" fillId="0" borderId="36" xfId="0" applyNumberFormat="1" applyFont="1" applyBorder="1" applyAlignment="1">
      <alignment horizontal="left" vertical="center"/>
    </xf>
    <xf numFmtId="0" fontId="5" fillId="0" borderId="39" xfId="0" applyFont="1" applyBorder="1" applyAlignment="1">
      <alignment horizontal="left" vertical="center"/>
    </xf>
    <xf numFmtId="1" fontId="4" fillId="3" borderId="187" xfId="0" applyNumberFormat="1" applyFont="1" applyFill="1" applyBorder="1" applyAlignment="1">
      <alignment horizontal="center" vertical="center" wrapText="1"/>
    </xf>
    <xf numFmtId="1" fontId="4" fillId="3" borderId="190" xfId="0" applyNumberFormat="1" applyFont="1" applyFill="1" applyBorder="1" applyAlignment="1">
      <alignment horizontal="center" vertical="center" wrapText="1"/>
    </xf>
    <xf numFmtId="1" fontId="4" fillId="0" borderId="60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4" fillId="0" borderId="98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1" fontId="4" fillId="0" borderId="186" xfId="0" applyNumberFormat="1" applyFont="1" applyBorder="1" applyAlignment="1">
      <alignment horizontal="left" vertical="center" wrapText="1"/>
    </xf>
    <xf numFmtId="1" fontId="4" fillId="0" borderId="98" xfId="0" applyNumberFormat="1" applyFont="1" applyBorder="1" applyAlignment="1">
      <alignment horizontal="left" vertical="center" wrapText="1"/>
    </xf>
    <xf numFmtId="1" fontId="4" fillId="0" borderId="24" xfId="0" applyNumberFormat="1" applyFont="1" applyBorder="1" applyAlignment="1">
      <alignment horizontal="left" vertical="center" wrapText="1"/>
    </xf>
    <xf numFmtId="1" fontId="4" fillId="0" borderId="40" xfId="0" applyNumberFormat="1" applyFont="1" applyBorder="1" applyAlignment="1">
      <alignment horizontal="left" vertical="center" wrapText="1"/>
    </xf>
    <xf numFmtId="1" fontId="4" fillId="0" borderId="32" xfId="0" applyNumberFormat="1" applyFont="1" applyBorder="1" applyAlignment="1">
      <alignment horizontal="left" vertical="center" wrapText="1"/>
    </xf>
    <xf numFmtId="1" fontId="4" fillId="0" borderId="12" xfId="0" applyNumberFormat="1" applyFont="1" applyBorder="1" applyAlignment="1">
      <alignment horizontal="left" vertical="center" wrapText="1"/>
    </xf>
    <xf numFmtId="1" fontId="4" fillId="0" borderId="193" xfId="0" applyNumberFormat="1" applyFont="1" applyBorder="1" applyAlignment="1">
      <alignment horizontal="center" vertical="center" wrapText="1"/>
    </xf>
    <xf numFmtId="1" fontId="4" fillId="0" borderId="192" xfId="0" applyNumberFormat="1" applyFont="1" applyBorder="1" applyAlignment="1">
      <alignment horizontal="center" vertical="center" wrapText="1"/>
    </xf>
    <xf numFmtId="1" fontId="4" fillId="0" borderId="195" xfId="0" applyNumberFormat="1" applyFont="1" applyBorder="1" applyAlignment="1">
      <alignment horizontal="center" vertical="center" wrapText="1"/>
    </xf>
    <xf numFmtId="1" fontId="6" fillId="2" borderId="5" xfId="0" applyNumberFormat="1" applyFont="1" applyFill="1" applyBorder="1" applyAlignment="1">
      <alignment wrapText="1"/>
    </xf>
    <xf numFmtId="1" fontId="4" fillId="3" borderId="188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1" fontId="4" fillId="0" borderId="99" xfId="0" applyNumberFormat="1" applyFont="1" applyBorder="1" applyAlignment="1">
      <alignment horizontal="left" vertical="center"/>
    </xf>
    <xf numFmtId="1" fontId="4" fillId="0" borderId="36" xfId="0" applyNumberFormat="1" applyFont="1" applyBorder="1" applyAlignment="1">
      <alignment horizontal="left"/>
    </xf>
    <xf numFmtId="1" fontId="4" fillId="0" borderId="36" xfId="0" applyNumberFormat="1" applyFont="1" applyBorder="1" applyAlignment="1">
      <alignment horizontal="left" wrapText="1"/>
    </xf>
    <xf numFmtId="1" fontId="4" fillId="0" borderId="39" xfId="0" applyNumberFormat="1" applyFont="1" applyBorder="1" applyAlignment="1">
      <alignment horizontal="left" wrapText="1"/>
    </xf>
    <xf numFmtId="1" fontId="4" fillId="0" borderId="25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48" xfId="0" applyNumberFormat="1" applyFont="1" applyBorder="1" applyAlignment="1">
      <alignment horizontal="center" vertical="center" wrapText="1"/>
    </xf>
    <xf numFmtId="1" fontId="4" fillId="0" borderId="13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1" fontId="4" fillId="0" borderId="43" xfId="0" applyNumberFormat="1" applyFont="1" applyBorder="1" applyAlignment="1">
      <alignment horizontal="center" vertical="center" wrapText="1"/>
    </xf>
    <xf numFmtId="1" fontId="4" fillId="0" borderId="200" xfId="0" applyNumberFormat="1" applyFont="1" applyBorder="1" applyAlignment="1">
      <alignment horizontal="center" vertical="center" wrapText="1"/>
    </xf>
    <xf numFmtId="1" fontId="4" fillId="0" borderId="49" xfId="0" applyNumberFormat="1" applyFont="1" applyBorder="1" applyAlignment="1">
      <alignment horizontal="left" vertical="center"/>
    </xf>
    <xf numFmtId="1" fontId="4" fillId="0" borderId="47" xfId="0" applyNumberFormat="1" applyFont="1" applyBorder="1" applyAlignment="1">
      <alignment horizontal="left" vertical="center"/>
    </xf>
    <xf numFmtId="1" fontId="4" fillId="0" borderId="60" xfId="0" applyNumberFormat="1" applyFont="1" applyBorder="1" applyAlignment="1">
      <alignment horizontal="left" vertical="center"/>
    </xf>
    <xf numFmtId="1" fontId="4" fillId="0" borderId="187" xfId="0" applyNumberFormat="1" applyFont="1" applyBorder="1" applyAlignment="1">
      <alignment horizontal="left" wrapText="1"/>
    </xf>
    <xf numFmtId="1" fontId="4" fillId="0" borderId="190" xfId="0" applyNumberFormat="1" applyFont="1" applyBorder="1" applyAlignment="1">
      <alignment horizontal="left" wrapText="1"/>
    </xf>
    <xf numFmtId="1" fontId="4" fillId="0" borderId="186" xfId="2" applyNumberFormat="1" applyFont="1" applyBorder="1" applyAlignment="1">
      <alignment horizontal="center" vertical="center" wrapText="1"/>
    </xf>
    <xf numFmtId="1" fontId="4" fillId="0" borderId="6" xfId="2" applyNumberFormat="1" applyFont="1" applyBorder="1" applyAlignment="1">
      <alignment horizontal="center" vertical="center" wrapText="1"/>
    </xf>
    <xf numFmtId="1" fontId="4" fillId="0" borderId="60" xfId="2" applyNumberFormat="1" applyFont="1" applyBorder="1" applyAlignment="1">
      <alignment horizontal="center" vertical="center" wrapText="1"/>
    </xf>
    <xf numFmtId="1" fontId="4" fillId="0" borderId="20" xfId="2" applyNumberFormat="1" applyFont="1" applyBorder="1" applyAlignment="1">
      <alignment horizontal="center" vertical="center" wrapText="1"/>
    </xf>
    <xf numFmtId="1" fontId="4" fillId="0" borderId="98" xfId="2" applyNumberFormat="1" applyFont="1" applyBorder="1" applyAlignment="1">
      <alignment horizontal="center" vertical="center" wrapText="1"/>
    </xf>
    <xf numFmtId="1" fontId="4" fillId="0" borderId="99" xfId="2" applyNumberFormat="1" applyFont="1" applyBorder="1" applyAlignment="1">
      <alignment horizontal="center" vertical="center" wrapText="1"/>
    </xf>
    <xf numFmtId="1" fontId="4" fillId="0" borderId="186" xfId="3" applyNumberFormat="1" applyFont="1" applyBorder="1" applyAlignment="1">
      <alignment horizontal="center" vertical="center"/>
    </xf>
    <xf numFmtId="1" fontId="4" fillId="0" borderId="5" xfId="3" applyNumberFormat="1" applyFont="1" applyBorder="1" applyAlignment="1">
      <alignment horizontal="center" vertical="center"/>
    </xf>
    <xf numFmtId="1" fontId="4" fillId="0" borderId="6" xfId="3" applyNumberFormat="1" applyFont="1" applyBorder="1" applyAlignment="1">
      <alignment horizontal="center" vertical="center"/>
    </xf>
    <xf numFmtId="1" fontId="4" fillId="0" borderId="98" xfId="3" applyNumberFormat="1" applyFont="1" applyBorder="1" applyAlignment="1">
      <alignment horizontal="center" vertical="center"/>
    </xf>
    <xf numFmtId="1" fontId="4" fillId="0" borderId="2" xfId="3" applyNumberFormat="1" applyFont="1" applyBorder="1" applyAlignment="1">
      <alignment horizontal="center" vertical="center"/>
    </xf>
    <xf numFmtId="1" fontId="4" fillId="0" borderId="99" xfId="3" applyNumberFormat="1" applyFont="1" applyBorder="1" applyAlignment="1">
      <alignment horizontal="center" vertical="center"/>
    </xf>
    <xf numFmtId="1" fontId="4" fillId="0" borderId="201" xfId="2" quotePrefix="1" applyNumberFormat="1" applyFont="1" applyBorder="1" applyAlignment="1">
      <alignment horizontal="center" vertical="center" wrapText="1"/>
    </xf>
    <xf numFmtId="1" fontId="4" fillId="0" borderId="204" xfId="2" quotePrefix="1" applyNumberFormat="1" applyFont="1" applyBorder="1" applyAlignment="1">
      <alignment horizontal="center" vertical="center" wrapText="1"/>
    </xf>
    <xf numFmtId="1" fontId="4" fillId="0" borderId="201" xfId="2" applyNumberFormat="1" applyFont="1" applyBorder="1" applyAlignment="1">
      <alignment horizontal="center" vertical="center" wrapText="1"/>
    </xf>
    <xf numFmtId="1" fontId="4" fillId="0" borderId="206" xfId="2" applyNumberFormat="1" applyFont="1" applyBorder="1" applyAlignment="1" applyProtection="1">
      <alignment horizontal="center" vertical="center" wrapText="1"/>
      <protection locked="0"/>
    </xf>
    <xf numFmtId="1" fontId="4" fillId="0" borderId="6" xfId="2" applyNumberFormat="1" applyFont="1" applyBorder="1" applyAlignment="1" applyProtection="1">
      <alignment horizontal="center" vertical="center" wrapText="1"/>
      <protection locked="0"/>
    </xf>
    <xf numFmtId="1" fontId="4" fillId="0" borderId="103" xfId="2" applyNumberFormat="1" applyFont="1" applyBorder="1" applyAlignment="1" applyProtection="1">
      <alignment horizontal="center" vertical="center" wrapText="1"/>
      <protection locked="0"/>
    </xf>
    <xf numFmtId="1" fontId="4" fillId="0" borderId="99" xfId="2" applyNumberFormat="1" applyFont="1" applyBorder="1" applyAlignment="1" applyProtection="1">
      <alignment horizontal="center" vertical="center" wrapText="1"/>
      <protection locked="0"/>
    </xf>
    <xf numFmtId="1" fontId="4" fillId="0" borderId="5" xfId="2" applyNumberFormat="1" applyFont="1" applyBorder="1" applyAlignment="1" applyProtection="1">
      <alignment horizontal="center" vertical="center" wrapText="1"/>
      <protection locked="0"/>
    </xf>
    <xf numFmtId="1" fontId="4" fillId="0" borderId="2" xfId="2" applyNumberFormat="1" applyFont="1" applyBorder="1" applyAlignment="1" applyProtection="1">
      <alignment horizontal="center" vertical="center" wrapText="1"/>
      <protection locked="0"/>
    </xf>
    <xf numFmtId="1" fontId="4" fillId="0" borderId="186" xfId="2" applyNumberFormat="1" applyFont="1" applyBorder="1" applyAlignment="1" applyProtection="1">
      <alignment horizontal="center" vertical="center" wrapText="1"/>
      <protection locked="0"/>
    </xf>
    <xf numFmtId="1" fontId="4" fillId="0" borderId="60" xfId="2" applyNumberFormat="1" applyFont="1" applyBorder="1" applyAlignment="1" applyProtection="1">
      <alignment horizontal="center" vertical="center" wrapText="1"/>
      <protection locked="0"/>
    </xf>
    <xf numFmtId="1" fontId="4" fillId="0" borderId="98" xfId="2" applyNumberFormat="1" applyFont="1" applyBorder="1" applyAlignment="1" applyProtection="1">
      <alignment horizontal="center" vertical="center" wrapText="1"/>
      <protection locked="0"/>
    </xf>
    <xf numFmtId="1" fontId="4" fillId="0" borderId="185" xfId="2" applyNumberFormat="1" applyFont="1" applyBorder="1" applyAlignment="1" applyProtection="1">
      <alignment horizontal="center" vertical="center" wrapText="1"/>
      <protection locked="0"/>
    </xf>
    <xf numFmtId="1" fontId="4" fillId="0" borderId="18" xfId="2" applyNumberFormat="1" applyFont="1" applyBorder="1" applyAlignment="1" applyProtection="1">
      <alignment horizontal="center" vertical="center" wrapText="1"/>
      <protection locked="0"/>
    </xf>
    <xf numFmtId="1" fontId="4" fillId="0" borderId="21" xfId="2" applyNumberFormat="1" applyFont="1" applyBorder="1" applyAlignment="1" applyProtection="1">
      <alignment horizontal="center" vertical="center" wrapText="1"/>
      <protection locked="0"/>
    </xf>
    <xf numFmtId="1" fontId="4" fillId="0" borderId="207" xfId="0" applyNumberFormat="1" applyFont="1" applyBorder="1" applyAlignment="1">
      <alignment horizontal="center" vertical="center" wrapText="1"/>
    </xf>
    <xf numFmtId="1" fontId="4" fillId="0" borderId="185" xfId="2" applyNumberFormat="1" applyFont="1" applyBorder="1" applyAlignment="1">
      <alignment horizontal="left" vertical="center" wrapText="1"/>
    </xf>
    <xf numFmtId="1" fontId="4" fillId="0" borderId="21" xfId="2" applyNumberFormat="1" applyFont="1" applyBorder="1" applyAlignment="1">
      <alignment horizontal="left" vertical="center" wrapText="1"/>
    </xf>
    <xf numFmtId="1" fontId="4" fillId="0" borderId="98" xfId="2" applyNumberFormat="1" applyFont="1" applyBorder="1" applyAlignment="1">
      <alignment horizontal="center"/>
    </xf>
    <xf numFmtId="1" fontId="4" fillId="0" borderId="99" xfId="2" applyNumberFormat="1" applyFont="1" applyBorder="1" applyAlignment="1">
      <alignment horizontal="center"/>
    </xf>
    <xf numFmtId="1" fontId="4" fillId="0" borderId="187" xfId="2" quotePrefix="1" applyNumberFormat="1" applyFont="1" applyBorder="1" applyAlignment="1">
      <alignment horizontal="center" vertical="center" wrapText="1"/>
    </xf>
    <xf numFmtId="1" fontId="4" fillId="0" borderId="188" xfId="2" quotePrefix="1" applyNumberFormat="1" applyFont="1" applyBorder="1" applyAlignment="1">
      <alignment horizontal="center" vertical="center" wrapText="1"/>
    </xf>
    <xf numFmtId="1" fontId="4" fillId="0" borderId="202" xfId="2" quotePrefix="1" applyNumberFormat="1" applyFont="1" applyBorder="1" applyAlignment="1">
      <alignment horizontal="center" vertical="center" wrapText="1"/>
    </xf>
    <xf numFmtId="1" fontId="4" fillId="0" borderId="105" xfId="2" applyNumberFormat="1" applyFont="1" applyBorder="1" applyAlignment="1" applyProtection="1">
      <alignment horizontal="center" vertical="center" wrapText="1"/>
      <protection locked="0"/>
    </xf>
    <xf numFmtId="1" fontId="4" fillId="0" borderId="185" xfId="2" applyNumberFormat="1" applyFont="1" applyBorder="1" applyAlignment="1">
      <alignment horizontal="center" vertical="center" wrapText="1"/>
    </xf>
    <xf numFmtId="1" fontId="4" fillId="0" borderId="21" xfId="2" applyNumberFormat="1" applyFont="1" applyBorder="1" applyAlignment="1">
      <alignment horizontal="center" vertical="center" wrapText="1"/>
    </xf>
    <xf numFmtId="1" fontId="4" fillId="0" borderId="198" xfId="2" applyNumberFormat="1" applyFont="1" applyBorder="1" applyAlignment="1">
      <alignment horizontal="center" vertical="center" wrapText="1"/>
    </xf>
    <xf numFmtId="1" fontId="4" fillId="0" borderId="65" xfId="2" applyNumberFormat="1" applyFont="1" applyBorder="1" applyAlignment="1">
      <alignment horizontal="center" vertical="center" wrapText="1"/>
    </xf>
    <xf numFmtId="1" fontId="4" fillId="0" borderId="25" xfId="2" applyNumberFormat="1" applyFont="1" applyBorder="1" applyAlignment="1">
      <alignment horizontal="left" vertical="center" wrapText="1"/>
    </xf>
    <xf numFmtId="1" fontId="4" fillId="0" borderId="48" xfId="2" applyNumberFormat="1" applyFont="1" applyBorder="1" applyAlignment="1">
      <alignment horizontal="left" vertical="center" wrapText="1"/>
    </xf>
    <xf numFmtId="1" fontId="4" fillId="0" borderId="34" xfId="2" applyNumberFormat="1" applyFont="1" applyBorder="1" applyAlignment="1">
      <alignment horizontal="left" vertical="center" wrapText="1"/>
    </xf>
    <xf numFmtId="1" fontId="4" fillId="0" borderId="35" xfId="2" applyNumberFormat="1" applyFont="1" applyBorder="1" applyAlignment="1">
      <alignment horizontal="left" vertical="center" wrapText="1"/>
    </xf>
    <xf numFmtId="1" fontId="4" fillId="0" borderId="13" xfId="2" applyNumberFormat="1" applyFont="1" applyBorder="1" applyAlignment="1">
      <alignment horizontal="left" vertical="center" wrapText="1"/>
    </xf>
    <xf numFmtId="1" fontId="4" fillId="0" borderId="43" xfId="2" applyNumberFormat="1" applyFont="1" applyBorder="1" applyAlignment="1">
      <alignment horizontal="left" vertical="center" wrapText="1"/>
    </xf>
    <xf numFmtId="1" fontId="4" fillId="0" borderId="199" xfId="2" applyNumberFormat="1" applyFont="1" applyBorder="1" applyAlignment="1">
      <alignment horizontal="center" vertical="center" wrapText="1"/>
    </xf>
    <xf numFmtId="1" fontId="4" fillId="0" borderId="66" xfId="2" applyNumberFormat="1" applyFont="1" applyBorder="1" applyAlignment="1">
      <alignment horizontal="center" vertical="center" wrapText="1"/>
    </xf>
    <xf numFmtId="0" fontId="21" fillId="0" borderId="201" xfId="0" applyFont="1" applyBorder="1" applyAlignment="1">
      <alignment horizontal="center" vertical="center" wrapText="1"/>
    </xf>
    <xf numFmtId="0" fontId="21" fillId="0" borderId="204" xfId="0" applyFont="1" applyBorder="1" applyAlignment="1">
      <alignment horizontal="center" vertical="center" wrapText="1"/>
    </xf>
    <xf numFmtId="0" fontId="21" fillId="0" borderId="188" xfId="0" applyFont="1" applyBorder="1" applyAlignment="1">
      <alignment horizontal="center" vertical="center" wrapText="1"/>
    </xf>
    <xf numFmtId="0" fontId="21" fillId="0" borderId="195" xfId="0" applyFont="1" applyBorder="1" applyAlignment="1">
      <alignment horizontal="center" vertical="center" wrapText="1"/>
    </xf>
    <xf numFmtId="0" fontId="4" fillId="0" borderId="201" xfId="0" applyFont="1" applyBorder="1" applyAlignment="1">
      <alignment horizontal="center" vertical="center" wrapText="1"/>
    </xf>
    <xf numFmtId="0" fontId="21" fillId="0" borderId="24" xfId="0" applyFont="1" applyBorder="1" applyAlignment="1">
      <alignment vertical="center" wrapText="1"/>
    </xf>
    <xf numFmtId="1" fontId="4" fillId="0" borderId="187" xfId="2" applyNumberFormat="1" applyFont="1" applyBorder="1" applyAlignment="1">
      <alignment horizontal="center" vertical="center" wrapText="1"/>
    </xf>
    <xf numFmtId="1" fontId="4" fillId="0" borderId="190" xfId="2" applyNumberFormat="1" applyFont="1" applyBorder="1" applyAlignment="1">
      <alignment horizontal="center" vertical="center" wrapText="1"/>
    </xf>
    <xf numFmtId="1" fontId="4" fillId="0" borderId="49" xfId="2" applyNumberFormat="1" applyFont="1" applyBorder="1" applyAlignment="1">
      <alignment horizontal="left" vertical="center" wrapText="1"/>
    </xf>
    <xf numFmtId="1" fontId="4" fillId="0" borderId="47" xfId="2" applyNumberFormat="1" applyFont="1" applyBorder="1" applyAlignment="1">
      <alignment horizontal="left" vertical="center" wrapText="1"/>
    </xf>
    <xf numFmtId="1" fontId="4" fillId="0" borderId="36" xfId="2" applyNumberFormat="1" applyFont="1" applyBorder="1" applyAlignment="1">
      <alignment horizontal="left" vertical="center" wrapText="1"/>
    </xf>
    <xf numFmtId="1" fontId="4" fillId="0" borderId="39" xfId="2" applyNumberFormat="1" applyFont="1" applyBorder="1" applyAlignment="1">
      <alignment horizontal="left" vertical="center" wrapText="1"/>
    </xf>
    <xf numFmtId="1" fontId="4" fillId="0" borderId="44" xfId="2" applyNumberFormat="1" applyFont="1" applyBorder="1" applyAlignment="1">
      <alignment horizontal="left" vertical="center" wrapText="1"/>
    </xf>
    <xf numFmtId="1" fontId="4" fillId="0" borderId="15" xfId="2" applyNumberFormat="1" applyFont="1" applyBorder="1" applyAlignment="1">
      <alignment horizontal="left" vertical="center" wrapText="1"/>
    </xf>
    <xf numFmtId="1" fontId="4" fillId="0" borderId="20" xfId="2" applyNumberFormat="1" applyFont="1" applyBorder="1" applyAlignment="1">
      <alignment horizontal="left" vertical="center" wrapText="1"/>
    </xf>
    <xf numFmtId="1" fontId="4" fillId="0" borderId="99" xfId="2" applyNumberFormat="1" applyFont="1" applyBorder="1" applyAlignment="1">
      <alignment horizontal="left" vertical="center" wrapText="1"/>
    </xf>
    <xf numFmtId="1" fontId="4" fillId="0" borderId="6" xfId="2" applyNumberFormat="1" applyFont="1" applyBorder="1" applyAlignment="1">
      <alignment horizontal="left" vertical="center" wrapText="1"/>
    </xf>
    <xf numFmtId="1" fontId="4" fillId="0" borderId="98" xfId="2" applyNumberFormat="1" applyFont="1" applyBorder="1" applyAlignment="1">
      <alignment horizontal="left" vertical="center" wrapText="1"/>
    </xf>
    <xf numFmtId="1" fontId="6" fillId="12" borderId="111" xfId="5" applyNumberFormat="1" applyFont="1" applyFill="1" applyBorder="1" applyAlignment="1">
      <alignment horizontal="left" wrapText="1"/>
    </xf>
    <xf numFmtId="0" fontId="21" fillId="0" borderId="12" xfId="0" applyFont="1" applyBorder="1" applyAlignment="1">
      <alignment vertical="center" wrapText="1"/>
    </xf>
    <xf numFmtId="0" fontId="21" fillId="0" borderId="201" xfId="0" applyFont="1" applyBorder="1" applyAlignment="1">
      <alignment horizontal="left" vertical="center" wrapText="1"/>
    </xf>
    <xf numFmtId="1" fontId="4" fillId="0" borderId="186" xfId="2" applyNumberFormat="1" applyFont="1" applyBorder="1" applyAlignment="1">
      <alignment horizontal="center" vertical="center"/>
    </xf>
    <xf numFmtId="1" fontId="4" fillId="0" borderId="98" xfId="2" applyNumberFormat="1" applyFont="1" applyBorder="1" applyAlignment="1">
      <alignment horizontal="center" vertical="center"/>
    </xf>
    <xf numFmtId="1" fontId="4" fillId="0" borderId="115" xfId="5" applyNumberFormat="1" applyFont="1" applyBorder="1" applyAlignment="1">
      <alignment horizontal="center" vertical="center" wrapText="1"/>
    </xf>
    <xf numFmtId="0" fontId="23" fillId="0" borderId="117" xfId="5" applyFont="1" applyBorder="1"/>
    <xf numFmtId="1" fontId="4" fillId="0" borderId="126" xfId="5" applyNumberFormat="1" applyFont="1" applyBorder="1" applyAlignment="1">
      <alignment horizontal="left" vertical="center"/>
    </xf>
    <xf numFmtId="1" fontId="4" fillId="0" borderId="127" xfId="5" applyNumberFormat="1" applyFont="1" applyBorder="1" applyAlignment="1">
      <alignment horizontal="left" vertical="center"/>
    </xf>
    <xf numFmtId="1" fontId="4" fillId="0" borderId="135" xfId="5" applyNumberFormat="1" applyFont="1" applyBorder="1" applyAlignment="1">
      <alignment horizontal="left" vertical="center"/>
    </xf>
    <xf numFmtId="1" fontId="4" fillId="0" borderId="136" xfId="5" applyNumberFormat="1" applyFont="1" applyBorder="1" applyAlignment="1">
      <alignment horizontal="left" vertical="center"/>
    </xf>
    <xf numFmtId="1" fontId="4" fillId="0" borderId="112" xfId="5" applyNumberFormat="1" applyFont="1" applyBorder="1" applyAlignment="1">
      <alignment horizontal="center" vertical="center"/>
    </xf>
    <xf numFmtId="1" fontId="4" fillId="0" borderId="113" xfId="5" applyNumberFormat="1" applyFont="1" applyBorder="1" applyAlignment="1">
      <alignment horizontal="center" vertical="center"/>
    </xf>
    <xf numFmtId="1" fontId="4" fillId="0" borderId="118" xfId="5" applyNumberFormat="1" applyFont="1" applyBorder="1" applyAlignment="1">
      <alignment horizontal="center" vertical="center"/>
    </xf>
    <xf numFmtId="1" fontId="4" fillId="0" borderId="119" xfId="5" applyNumberFormat="1" applyFont="1" applyBorder="1" applyAlignment="1">
      <alignment horizontal="center" vertical="center"/>
    </xf>
    <xf numFmtId="1" fontId="4" fillId="0" borderId="120" xfId="5" applyNumberFormat="1" applyFont="1" applyBorder="1" applyAlignment="1">
      <alignment horizontal="center" vertical="center"/>
    </xf>
    <xf numFmtId="1" fontId="4" fillId="0" borderId="121" xfId="5" applyNumberFormat="1" applyFont="1" applyBorder="1" applyAlignment="1">
      <alignment horizontal="center" vertical="center"/>
    </xf>
    <xf numFmtId="1" fontId="4" fillId="0" borderId="112" xfId="5" applyNumberFormat="1" applyFont="1" applyBorder="1" applyAlignment="1">
      <alignment horizontal="center" vertical="center" wrapText="1"/>
    </xf>
    <xf numFmtId="0" fontId="23" fillId="0" borderId="114" xfId="5" applyFont="1" applyBorder="1"/>
    <xf numFmtId="0" fontId="23" fillId="0" borderId="113" xfId="5" applyFont="1" applyBorder="1"/>
    <xf numFmtId="0" fontId="23" fillId="0" borderId="120" xfId="5" applyFont="1" applyBorder="1"/>
    <xf numFmtId="0" fontId="23" fillId="0" borderId="111" xfId="5" applyFont="1" applyBorder="1"/>
    <xf numFmtId="0" fontId="23" fillId="0" borderId="121" xfId="5" applyFont="1" applyBorder="1"/>
    <xf numFmtId="1" fontId="4" fillId="0" borderId="115" xfId="5" applyNumberFormat="1" applyFont="1" applyBorder="1" applyAlignment="1">
      <alignment horizontal="center" vertical="center"/>
    </xf>
    <xf numFmtId="1" fontId="4" fillId="0" borderId="116" xfId="5" applyNumberFormat="1" applyFont="1" applyBorder="1" applyAlignment="1">
      <alignment horizontal="center" vertical="center"/>
    </xf>
    <xf numFmtId="1" fontId="4" fillId="0" borderId="117" xfId="5" applyNumberFormat="1" applyFont="1" applyBorder="1" applyAlignment="1">
      <alignment horizontal="center" vertical="center"/>
    </xf>
    <xf numFmtId="1" fontId="4" fillId="0" borderId="189" xfId="2" applyNumberFormat="1" applyFont="1" applyBorder="1" applyAlignment="1">
      <alignment horizontal="center" vertical="center" wrapText="1"/>
    </xf>
    <xf numFmtId="1" fontId="4" fillId="0" borderId="19" xfId="2" applyNumberFormat="1" applyFont="1" applyBorder="1" applyAlignment="1">
      <alignment horizontal="center" vertical="center" wrapText="1"/>
    </xf>
    <xf numFmtId="1" fontId="4" fillId="0" borderId="23" xfId="2" applyNumberFormat="1" applyFont="1" applyBorder="1" applyAlignment="1">
      <alignment horizontal="center" vertical="center" wrapText="1"/>
    </xf>
    <xf numFmtId="1" fontId="4" fillId="0" borderId="141" xfId="5" applyNumberFormat="1" applyFont="1" applyBorder="1" applyAlignment="1">
      <alignment horizontal="left" vertical="center"/>
    </xf>
    <xf numFmtId="1" fontId="4" fillId="0" borderId="142" xfId="5" applyNumberFormat="1" applyFont="1" applyBorder="1" applyAlignment="1">
      <alignment horizontal="left" vertical="center"/>
    </xf>
    <xf numFmtId="1" fontId="4" fillId="0" borderId="151" xfId="5" applyNumberFormat="1" applyFont="1" applyBorder="1" applyAlignment="1">
      <alignment horizontal="left" vertical="center" wrapText="1"/>
    </xf>
    <xf numFmtId="1" fontId="4" fillId="0" borderId="160" xfId="5" applyNumberFormat="1" applyFont="1" applyBorder="1" applyAlignment="1">
      <alignment horizontal="left" vertical="center" wrapText="1"/>
    </xf>
    <xf numFmtId="1" fontId="4" fillId="0" borderId="165" xfId="5" applyNumberFormat="1" applyFont="1" applyBorder="1" applyAlignment="1">
      <alignment horizontal="left" vertical="center" wrapText="1"/>
    </xf>
    <xf numFmtId="0" fontId="4" fillId="0" borderId="201" xfId="0" applyFont="1" applyBorder="1" applyAlignment="1">
      <alignment horizontal="center" vertical="center"/>
    </xf>
    <xf numFmtId="1" fontId="4" fillId="0" borderId="0" xfId="2" applyNumberFormat="1" applyFont="1" applyAlignment="1">
      <alignment horizontal="center" vertical="center" wrapText="1"/>
    </xf>
    <xf numFmtId="0" fontId="4" fillId="0" borderId="185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1" fontId="4" fillId="15" borderId="185" xfId="0" applyNumberFormat="1" applyFont="1" applyFill="1" applyBorder="1" applyAlignment="1">
      <alignment horizontal="center" vertical="center"/>
    </xf>
    <xf numFmtId="1" fontId="4" fillId="15" borderId="18" xfId="0" applyNumberFormat="1" applyFont="1" applyFill="1" applyBorder="1" applyAlignment="1">
      <alignment horizontal="center" vertical="center"/>
    </xf>
    <xf numFmtId="1" fontId="4" fillId="15" borderId="21" xfId="0" applyNumberFormat="1" applyFont="1" applyFill="1" applyBorder="1" applyAlignment="1">
      <alignment horizontal="center" vertical="center"/>
    </xf>
    <xf numFmtId="1" fontId="4" fillId="15" borderId="186" xfId="0" applyNumberFormat="1" applyFont="1" applyFill="1" applyBorder="1" applyAlignment="1">
      <alignment horizontal="center" vertical="center" wrapText="1"/>
    </xf>
    <xf numFmtId="1" fontId="4" fillId="15" borderId="5" xfId="0" applyNumberFormat="1" applyFont="1" applyFill="1" applyBorder="1" applyAlignment="1">
      <alignment horizontal="center" vertical="center" wrapText="1"/>
    </xf>
    <xf numFmtId="1" fontId="4" fillId="15" borderId="6" xfId="0" applyNumberFormat="1" applyFont="1" applyFill="1" applyBorder="1" applyAlignment="1">
      <alignment horizontal="center" vertical="center" wrapText="1"/>
    </xf>
    <xf numFmtId="1" fontId="4" fillId="15" borderId="98" xfId="0" applyNumberFormat="1" applyFont="1" applyFill="1" applyBorder="1" applyAlignment="1">
      <alignment horizontal="center" vertical="center" wrapText="1"/>
    </xf>
    <xf numFmtId="1" fontId="4" fillId="15" borderId="2" xfId="0" applyNumberFormat="1" applyFont="1" applyFill="1" applyBorder="1" applyAlignment="1">
      <alignment horizontal="center" vertical="center" wrapText="1"/>
    </xf>
    <xf numFmtId="1" fontId="4" fillId="15" borderId="99" xfId="0" applyNumberFormat="1" applyFont="1" applyFill="1" applyBorder="1" applyAlignment="1">
      <alignment horizontal="center" vertical="center" wrapText="1"/>
    </xf>
    <xf numFmtId="1" fontId="4" fillId="15" borderId="187" xfId="0" applyNumberFormat="1" applyFont="1" applyFill="1" applyBorder="1" applyAlignment="1">
      <alignment horizontal="center" vertical="center" wrapText="1"/>
    </xf>
    <xf numFmtId="1" fontId="4" fillId="15" borderId="188" xfId="0" applyNumberFormat="1" applyFont="1" applyFill="1" applyBorder="1" applyAlignment="1">
      <alignment horizontal="center" vertical="center" wrapText="1"/>
    </xf>
    <xf numFmtId="1" fontId="4" fillId="15" borderId="203" xfId="0" applyNumberFormat="1" applyFont="1" applyFill="1" applyBorder="1" applyAlignment="1">
      <alignment horizontal="center" vertical="center" wrapText="1"/>
    </xf>
    <xf numFmtId="1" fontId="4" fillId="15" borderId="187" xfId="0" applyNumberFormat="1" applyFont="1" applyFill="1" applyBorder="1" applyAlignment="1">
      <alignment horizontal="center" vertical="center"/>
    </xf>
    <xf numFmtId="1" fontId="4" fillId="15" borderId="190" xfId="0" applyNumberFormat="1" applyFont="1" applyFill="1" applyBorder="1" applyAlignment="1">
      <alignment horizontal="center" vertical="center"/>
    </xf>
    <xf numFmtId="1" fontId="4" fillId="15" borderId="202" xfId="0" applyNumberFormat="1" applyFont="1" applyFill="1" applyBorder="1" applyAlignment="1">
      <alignment horizontal="center" vertical="center" wrapText="1"/>
    </xf>
    <xf numFmtId="1" fontId="4" fillId="15" borderId="20" xfId="0" applyNumberFormat="1" applyFont="1" applyFill="1" applyBorder="1" applyAlignment="1">
      <alignment horizontal="center" vertical="center" wrapText="1"/>
    </xf>
    <xf numFmtId="1" fontId="4" fillId="15" borderId="185" xfId="0" applyNumberFormat="1" applyFont="1" applyFill="1" applyBorder="1" applyAlignment="1">
      <alignment horizontal="center" vertical="center" wrapText="1"/>
    </xf>
    <xf numFmtId="1" fontId="4" fillId="15" borderId="18" xfId="0" applyNumberFormat="1" applyFont="1" applyFill="1" applyBorder="1" applyAlignment="1">
      <alignment horizontal="center" vertical="center" wrapText="1"/>
    </xf>
    <xf numFmtId="1" fontId="4" fillId="15" borderId="21" xfId="0" applyNumberFormat="1" applyFont="1" applyFill="1" applyBorder="1" applyAlignment="1">
      <alignment horizontal="center" vertical="center" wrapText="1"/>
    </xf>
    <xf numFmtId="1" fontId="4" fillId="15" borderId="190" xfId="0" applyNumberFormat="1" applyFont="1" applyFill="1" applyBorder="1" applyAlignment="1">
      <alignment horizontal="center" vertical="center" wrapText="1"/>
    </xf>
    <xf numFmtId="1" fontId="4" fillId="15" borderId="203" xfId="0" applyNumberFormat="1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left" vertical="center" wrapText="1"/>
    </xf>
    <xf numFmtId="0" fontId="4" fillId="15" borderId="20" xfId="0" applyFont="1" applyFill="1" applyBorder="1" applyAlignment="1">
      <alignment horizontal="left" vertical="center" wrapText="1"/>
    </xf>
    <xf numFmtId="0" fontId="4" fillId="15" borderId="99" xfId="0" applyFont="1" applyFill="1" applyBorder="1" applyAlignment="1">
      <alignment horizontal="left" vertical="center" wrapText="1"/>
    </xf>
    <xf numFmtId="0" fontId="4" fillId="15" borderId="21" xfId="0" applyFont="1" applyFill="1" applyBorder="1" applyAlignment="1">
      <alignment horizontal="center" vertical="center" wrapText="1"/>
    </xf>
    <xf numFmtId="0" fontId="4" fillId="0" borderId="186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1" fontId="4" fillId="3" borderId="185" xfId="0" applyNumberFormat="1" applyFont="1" applyFill="1" applyBorder="1" applyAlignment="1" applyProtection="1">
      <alignment horizontal="center" vertical="center" wrapText="1"/>
      <protection hidden="1"/>
    </xf>
    <xf numFmtId="1" fontId="4" fillId="3" borderId="18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187" xfId="0" applyNumberFormat="1" applyFont="1" applyFill="1" applyBorder="1" applyAlignment="1">
      <alignment horizontal="center" vertical="center"/>
    </xf>
    <xf numFmtId="1" fontId="21" fillId="3" borderId="188" xfId="0" applyNumberFormat="1" applyFont="1" applyFill="1" applyBorder="1" applyAlignment="1">
      <alignment horizontal="center" vertical="center"/>
    </xf>
    <xf numFmtId="1" fontId="21" fillId="3" borderId="190" xfId="0" applyNumberFormat="1" applyFont="1" applyFill="1" applyBorder="1" applyAlignment="1">
      <alignment horizontal="center" vertical="center"/>
    </xf>
    <xf numFmtId="0" fontId="21" fillId="0" borderId="187" xfId="0" applyFont="1" applyBorder="1" applyAlignment="1">
      <alignment horizontal="center" vertical="center"/>
    </xf>
    <xf numFmtId="0" fontId="21" fillId="0" borderId="188" xfId="0" applyFont="1" applyBorder="1" applyAlignment="1">
      <alignment horizontal="center" vertical="center"/>
    </xf>
    <xf numFmtId="0" fontId="21" fillId="0" borderId="190" xfId="0" applyFont="1" applyBorder="1" applyAlignment="1">
      <alignment horizontal="center" vertical="center"/>
    </xf>
    <xf numFmtId="0" fontId="21" fillId="0" borderId="203" xfId="0" applyFont="1" applyBorder="1" applyAlignment="1">
      <alignment horizontal="center" vertical="center"/>
    </xf>
    <xf numFmtId="1" fontId="21" fillId="3" borderId="201" xfId="0" applyNumberFormat="1" applyFont="1" applyFill="1" applyBorder="1" applyAlignment="1">
      <alignment horizontal="center" vertical="center"/>
    </xf>
    <xf numFmtId="1" fontId="21" fillId="3" borderId="201" xfId="0" applyNumberFormat="1" applyFont="1" applyFill="1" applyBorder="1" applyAlignment="1">
      <alignment horizontal="center" vertical="center" wrapText="1"/>
    </xf>
    <xf numFmtId="1" fontId="21" fillId="3" borderId="204" xfId="0" applyNumberFormat="1" applyFont="1" applyFill="1" applyBorder="1" applyAlignment="1">
      <alignment horizontal="center" vertical="center" wrapText="1"/>
    </xf>
    <xf numFmtId="1" fontId="21" fillId="3" borderId="187" xfId="0" applyNumberFormat="1" applyFont="1" applyFill="1" applyBorder="1" applyAlignment="1">
      <alignment horizontal="center" vertical="center" wrapText="1"/>
    </xf>
    <xf numFmtId="1" fontId="21" fillId="3" borderId="188" xfId="0" applyNumberFormat="1" applyFont="1" applyFill="1" applyBorder="1" applyAlignment="1">
      <alignment horizontal="center" vertical="center" wrapText="1"/>
    </xf>
    <xf numFmtId="1" fontId="21" fillId="3" borderId="190" xfId="0" applyNumberFormat="1" applyFont="1" applyFill="1" applyBorder="1" applyAlignment="1">
      <alignment horizontal="center" vertical="center" wrapText="1"/>
    </xf>
    <xf numFmtId="1" fontId="4" fillId="0" borderId="224" xfId="0" applyNumberFormat="1" applyFont="1" applyBorder="1" applyAlignment="1">
      <alignment horizontal="center" vertical="center" wrapText="1"/>
    </xf>
    <xf numFmtId="1" fontId="4" fillId="0" borderId="226" xfId="0" applyNumberFormat="1" applyFont="1" applyBorder="1" applyAlignment="1">
      <alignment horizontal="center" vertical="center" wrapText="1"/>
    </xf>
    <xf numFmtId="1" fontId="4" fillId="0" borderId="238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22" xfId="0" applyNumberFormat="1" applyFont="1" applyBorder="1" applyAlignment="1">
      <alignment horizontal="left" vertical="center" wrapText="1"/>
    </xf>
    <xf numFmtId="1" fontId="4" fillId="0" borderId="222" xfId="0" applyNumberFormat="1" applyFont="1" applyBorder="1" applyAlignment="1">
      <alignment horizontal="center" vertical="center" wrapText="1"/>
    </xf>
    <xf numFmtId="1" fontId="4" fillId="0" borderId="223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center" vertical="center" wrapText="1"/>
    </xf>
    <xf numFmtId="1" fontId="4" fillId="0" borderId="239" xfId="0" applyNumberFormat="1" applyFont="1" applyBorder="1" applyAlignment="1">
      <alignment horizontal="center" vertical="center" wrapText="1"/>
    </xf>
    <xf numFmtId="1" fontId="4" fillId="0" borderId="237" xfId="0" applyNumberFormat="1" applyFont="1" applyBorder="1" applyAlignment="1">
      <alignment horizontal="center" vertical="center" wrapText="1"/>
    </xf>
    <xf numFmtId="1" fontId="4" fillId="0" borderId="238" xfId="0" applyNumberFormat="1" applyFont="1" applyBorder="1" applyAlignment="1">
      <alignment horizontal="center" vertical="center"/>
    </xf>
    <xf numFmtId="1" fontId="4" fillId="0" borderId="225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left" vertical="center" wrapText="1"/>
    </xf>
    <xf numFmtId="1" fontId="4" fillId="0" borderId="239" xfId="0" applyNumberFormat="1" applyFont="1" applyBorder="1" applyAlignment="1">
      <alignment horizontal="left" vertical="center" wrapText="1"/>
    </xf>
    <xf numFmtId="1" fontId="4" fillId="0" borderId="217" xfId="0" applyNumberFormat="1" applyFont="1" applyBorder="1" applyAlignment="1">
      <alignment horizontal="center" vertical="center" wrapText="1"/>
    </xf>
    <xf numFmtId="1" fontId="4" fillId="0" borderId="256" xfId="0" applyNumberFormat="1" applyFont="1" applyBorder="1" applyAlignment="1">
      <alignment horizontal="center" vertical="center" wrapText="1"/>
    </xf>
    <xf numFmtId="1" fontId="4" fillId="0" borderId="257" xfId="0" applyNumberFormat="1" applyFont="1" applyBorder="1" applyAlignment="1">
      <alignment horizontal="center" vertical="center" wrapText="1"/>
    </xf>
    <xf numFmtId="1" fontId="4" fillId="0" borderId="258" xfId="0" applyNumberFormat="1" applyFont="1" applyBorder="1" applyAlignment="1">
      <alignment horizontal="center" vertical="center" wrapText="1"/>
    </xf>
    <xf numFmtId="1" fontId="4" fillId="0" borderId="238" xfId="0" applyNumberFormat="1" applyFont="1" applyBorder="1" applyAlignment="1">
      <alignment horizontal="left" vertical="center" wrapText="1"/>
    </xf>
    <xf numFmtId="1" fontId="4" fillId="0" borderId="226" xfId="0" applyNumberFormat="1" applyFont="1" applyBorder="1" applyAlignment="1">
      <alignment horizontal="left" vertical="center" wrapText="1"/>
    </xf>
    <xf numFmtId="1" fontId="4" fillId="0" borderId="216" xfId="0" applyNumberFormat="1" applyFont="1" applyBorder="1" applyAlignment="1">
      <alignment horizontal="left" vertical="center" wrapText="1"/>
    </xf>
    <xf numFmtId="1" fontId="4" fillId="0" borderId="252" xfId="0" applyNumberFormat="1" applyFont="1" applyBorder="1" applyAlignment="1">
      <alignment horizontal="left" vertical="center" wrapText="1"/>
    </xf>
    <xf numFmtId="1" fontId="4" fillId="0" borderId="255" xfId="0" applyNumberFormat="1" applyFont="1" applyBorder="1" applyAlignment="1">
      <alignment horizontal="center" vertical="center" wrapText="1"/>
    </xf>
    <xf numFmtId="1" fontId="4" fillId="0" borderId="264" xfId="0" applyNumberFormat="1" applyFont="1" applyBorder="1" applyAlignment="1">
      <alignment horizontal="center" vertical="center" wrapText="1"/>
    </xf>
    <xf numFmtId="1" fontId="4" fillId="0" borderId="248" xfId="0" applyNumberFormat="1" applyFont="1" applyBorder="1" applyAlignment="1">
      <alignment horizontal="left" vertical="center" wrapText="1"/>
    </xf>
    <xf numFmtId="1" fontId="4" fillId="0" borderId="232" xfId="0" applyNumberFormat="1" applyFont="1" applyBorder="1" applyAlignment="1">
      <alignment horizontal="left" vertical="center" wrapText="1"/>
    </xf>
    <xf numFmtId="1" fontId="4" fillId="0" borderId="236" xfId="0" applyNumberFormat="1" applyFont="1" applyBorder="1" applyAlignment="1">
      <alignment horizontal="center" vertical="center"/>
    </xf>
    <xf numFmtId="1" fontId="4" fillId="0" borderId="239" xfId="0" applyNumberFormat="1" applyFont="1" applyBorder="1" applyAlignment="1">
      <alignment horizontal="center" vertical="center"/>
    </xf>
    <xf numFmtId="1" fontId="4" fillId="0" borderId="224" xfId="0" applyNumberFormat="1" applyFont="1" applyBorder="1" applyAlignment="1">
      <alignment horizontal="center" vertical="center"/>
    </xf>
    <xf numFmtId="1" fontId="4" fillId="0" borderId="255" xfId="0" applyNumberFormat="1" applyFont="1" applyBorder="1" applyAlignment="1">
      <alignment horizontal="center" vertical="center"/>
    </xf>
    <xf numFmtId="1" fontId="4" fillId="0" borderId="265" xfId="0" applyNumberFormat="1" applyFont="1" applyBorder="1" applyAlignment="1">
      <alignment horizontal="center" vertical="center" wrapText="1"/>
    </xf>
    <xf numFmtId="1" fontId="4" fillId="0" borderId="15" xfId="0" applyNumberFormat="1" applyFont="1" applyBorder="1" applyAlignment="1">
      <alignment horizontal="left" vertical="center" wrapText="1"/>
    </xf>
    <xf numFmtId="1" fontId="4" fillId="0" borderId="267" xfId="0" applyNumberFormat="1" applyFont="1" applyBorder="1" applyAlignment="1">
      <alignment horizontal="left"/>
    </xf>
    <xf numFmtId="1" fontId="4" fillId="0" borderId="232" xfId="0" applyNumberFormat="1" applyFont="1" applyBorder="1" applyAlignment="1">
      <alignment horizontal="left"/>
    </xf>
    <xf numFmtId="1" fontId="4" fillId="0" borderId="237" xfId="0" applyNumberFormat="1" applyFont="1" applyBorder="1" applyAlignment="1">
      <alignment horizontal="center" vertical="center"/>
    </xf>
    <xf numFmtId="1" fontId="4" fillId="0" borderId="252" xfId="0" applyNumberFormat="1" applyFont="1" applyBorder="1" applyAlignment="1">
      <alignment horizontal="center" vertical="center"/>
    </xf>
    <xf numFmtId="1" fontId="4" fillId="0" borderId="258" xfId="0" applyNumberFormat="1" applyFont="1" applyBorder="1" applyAlignment="1">
      <alignment horizontal="center" vertical="center"/>
    </xf>
    <xf numFmtId="1" fontId="4" fillId="0" borderId="230" xfId="0" applyNumberFormat="1" applyFont="1" applyBorder="1" applyAlignment="1">
      <alignment horizontal="left" vertical="center"/>
    </xf>
    <xf numFmtId="1" fontId="4" fillId="3" borderId="224" xfId="0" applyNumberFormat="1" applyFont="1" applyFill="1" applyBorder="1" applyAlignment="1">
      <alignment horizontal="center" vertical="center" wrapText="1"/>
    </xf>
    <xf numFmtId="1" fontId="4" fillId="3" borderId="258" xfId="0" applyNumberFormat="1" applyFont="1" applyFill="1" applyBorder="1" applyAlignment="1">
      <alignment horizontal="center" vertical="center" wrapText="1"/>
    </xf>
    <xf numFmtId="1" fontId="4" fillId="0" borderId="252" xfId="0" applyNumberFormat="1" applyFont="1" applyBorder="1" applyAlignment="1">
      <alignment horizontal="center" vertical="center" wrapText="1"/>
    </xf>
    <xf numFmtId="1" fontId="4" fillId="0" borderId="237" xfId="0" applyNumberFormat="1" applyFont="1" applyBorder="1" applyAlignment="1">
      <alignment horizontal="left" vertical="center" wrapText="1"/>
    </xf>
    <xf numFmtId="1" fontId="4" fillId="0" borderId="230" xfId="0" applyNumberFormat="1" applyFont="1" applyBorder="1" applyAlignment="1">
      <alignment horizontal="left" vertical="center" wrapText="1"/>
    </xf>
    <xf numFmtId="1" fontId="4" fillId="0" borderId="227" xfId="0" applyNumberFormat="1" applyFont="1" applyBorder="1" applyAlignment="1">
      <alignment horizontal="center" vertical="center" wrapText="1"/>
    </xf>
    <xf numFmtId="1" fontId="4" fillId="0" borderId="268" xfId="0" applyNumberFormat="1" applyFont="1" applyBorder="1" applyAlignment="1">
      <alignment horizontal="center" vertical="center" wrapText="1"/>
    </xf>
    <xf numFmtId="1" fontId="4" fillId="0" borderId="263" xfId="0" applyNumberFormat="1" applyFont="1" applyBorder="1" applyAlignment="1">
      <alignment horizontal="center" vertical="center" wrapText="1"/>
    </xf>
    <xf numFmtId="1" fontId="4" fillId="3" borderId="255" xfId="0" applyNumberFormat="1" applyFont="1" applyFill="1" applyBorder="1" applyAlignment="1">
      <alignment horizontal="center" vertical="center" wrapText="1"/>
    </xf>
    <xf numFmtId="1" fontId="4" fillId="0" borderId="231" xfId="0" applyNumberFormat="1" applyFont="1" applyBorder="1" applyAlignment="1">
      <alignment horizontal="center" vertical="center" wrapText="1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28" xfId="0" applyNumberFormat="1" applyFont="1" applyBorder="1" applyAlignment="1">
      <alignment horizontal="center" vertical="center" wrapText="1"/>
    </xf>
    <xf numFmtId="1" fontId="4" fillId="0" borderId="248" xfId="0" applyNumberFormat="1" applyFont="1" applyBorder="1" applyAlignment="1">
      <alignment horizontal="left" vertical="center"/>
    </xf>
    <xf numFmtId="1" fontId="4" fillId="0" borderId="232" xfId="0" applyNumberFormat="1" applyFont="1" applyBorder="1" applyAlignment="1">
      <alignment horizontal="left" vertical="center"/>
    </xf>
    <xf numFmtId="1" fontId="4" fillId="0" borderId="252" xfId="0" applyNumberFormat="1" applyFont="1" applyBorder="1" applyAlignment="1">
      <alignment horizontal="left" vertical="center"/>
    </xf>
    <xf numFmtId="1" fontId="4" fillId="0" borderId="224" xfId="0" applyNumberFormat="1" applyFont="1" applyBorder="1" applyAlignment="1">
      <alignment horizontal="left" wrapText="1"/>
    </xf>
    <xf numFmtId="1" fontId="4" fillId="0" borderId="258" xfId="0" applyNumberFormat="1" applyFont="1" applyBorder="1" applyAlignment="1">
      <alignment horizontal="left" wrapText="1"/>
    </xf>
    <xf numFmtId="1" fontId="4" fillId="0" borderId="237" xfId="2" applyNumberFormat="1" applyFont="1" applyBorder="1" applyAlignment="1">
      <alignment horizontal="center" vertical="center" wrapText="1"/>
    </xf>
    <xf numFmtId="1" fontId="4" fillId="0" borderId="252" xfId="2" applyNumberFormat="1" applyFont="1" applyBorder="1" applyAlignment="1">
      <alignment horizontal="center" vertical="center" wrapText="1"/>
    </xf>
    <xf numFmtId="1" fontId="4" fillId="0" borderId="237" xfId="3" applyNumberFormat="1" applyFont="1" applyBorder="1" applyAlignment="1">
      <alignment horizontal="center" vertical="center"/>
    </xf>
    <xf numFmtId="1" fontId="4" fillId="0" borderId="222" xfId="2" quotePrefix="1" applyNumberFormat="1" applyFont="1" applyBorder="1" applyAlignment="1">
      <alignment horizontal="center" vertical="center" wrapText="1"/>
    </xf>
    <xf numFmtId="1" fontId="4" fillId="0" borderId="265" xfId="2" quotePrefix="1" applyNumberFormat="1" applyFont="1" applyBorder="1" applyAlignment="1">
      <alignment horizontal="center" vertical="center" wrapText="1"/>
    </xf>
    <xf numFmtId="1" fontId="4" fillId="0" borderId="222" xfId="2" applyNumberFormat="1" applyFont="1" applyBorder="1" applyAlignment="1">
      <alignment horizontal="center" vertical="center" wrapText="1"/>
    </xf>
    <xf numFmtId="1" fontId="4" fillId="0" borderId="269" xfId="2" applyNumberFormat="1" applyFont="1" applyBorder="1" applyAlignment="1" applyProtection="1">
      <alignment horizontal="center" vertical="center" wrapText="1"/>
      <protection locked="0"/>
    </xf>
    <xf numFmtId="1" fontId="4" fillId="0" borderId="237" xfId="2" applyNumberFormat="1" applyFont="1" applyBorder="1" applyAlignment="1" applyProtection="1">
      <alignment horizontal="center" vertical="center" wrapText="1"/>
      <protection locked="0"/>
    </xf>
    <xf numFmtId="1" fontId="4" fillId="0" borderId="252" xfId="2" applyNumberFormat="1" applyFont="1" applyBorder="1" applyAlignment="1" applyProtection="1">
      <alignment horizontal="center" vertical="center" wrapText="1"/>
      <protection locked="0"/>
    </xf>
    <xf numFmtId="1" fontId="4" fillId="0" borderId="236" xfId="2" applyNumberFormat="1" applyFont="1" applyBorder="1" applyAlignment="1" applyProtection="1">
      <alignment horizontal="center" vertical="center" wrapText="1"/>
      <protection locked="0"/>
    </xf>
    <xf numFmtId="1" fontId="4" fillId="0" borderId="239" xfId="2" applyNumberFormat="1" applyFont="1" applyBorder="1" applyAlignment="1" applyProtection="1">
      <alignment horizontal="center" vertical="center" wrapText="1"/>
      <protection locked="0"/>
    </xf>
    <xf numFmtId="1" fontId="4" fillId="0" borderId="270" xfId="0" applyNumberFormat="1" applyFont="1" applyBorder="1" applyAlignment="1">
      <alignment horizontal="center" vertical="center" wrapText="1"/>
    </xf>
    <xf numFmtId="1" fontId="4" fillId="0" borderId="236" xfId="2" applyNumberFormat="1" applyFont="1" applyBorder="1" applyAlignment="1">
      <alignment horizontal="left" vertical="center" wrapText="1"/>
    </xf>
    <xf numFmtId="1" fontId="4" fillId="0" borderId="224" xfId="2" quotePrefix="1" applyNumberFormat="1" applyFont="1" applyBorder="1" applyAlignment="1">
      <alignment horizontal="center" vertical="center" wrapText="1"/>
    </xf>
    <xf numFmtId="1" fontId="4" fillId="0" borderId="255" xfId="2" quotePrefix="1" applyNumberFormat="1" applyFont="1" applyBorder="1" applyAlignment="1">
      <alignment horizontal="center" vertical="center" wrapText="1"/>
    </xf>
    <xf numFmtId="1" fontId="4" fillId="0" borderId="262" xfId="2" quotePrefix="1" applyNumberFormat="1" applyFont="1" applyBorder="1" applyAlignment="1">
      <alignment horizontal="center" vertical="center" wrapText="1"/>
    </xf>
    <xf numFmtId="1" fontId="4" fillId="0" borderId="236" xfId="2" applyNumberFormat="1" applyFont="1" applyBorder="1" applyAlignment="1">
      <alignment horizontal="center" vertical="center" wrapText="1"/>
    </xf>
    <xf numFmtId="1" fontId="4" fillId="0" borderId="256" xfId="2" applyNumberFormat="1" applyFont="1" applyBorder="1" applyAlignment="1">
      <alignment horizontal="center" vertical="center" wrapText="1"/>
    </xf>
    <xf numFmtId="1" fontId="4" fillId="0" borderId="231" xfId="2" applyNumberFormat="1" applyFont="1" applyBorder="1" applyAlignment="1">
      <alignment horizontal="left" vertical="center" wrapText="1"/>
    </xf>
    <xf numFmtId="1" fontId="4" fillId="0" borderId="247" xfId="2" applyNumberFormat="1" applyFont="1" applyBorder="1" applyAlignment="1">
      <alignment horizontal="left" vertical="center" wrapText="1"/>
    </xf>
    <xf numFmtId="1" fontId="4" fillId="0" borderId="257" xfId="2" applyNumberFormat="1" applyFont="1" applyBorder="1" applyAlignment="1">
      <alignment horizontal="center" vertical="center" wrapText="1"/>
    </xf>
    <xf numFmtId="0" fontId="21" fillId="0" borderId="222" xfId="0" applyFont="1" applyBorder="1" applyAlignment="1">
      <alignment horizontal="center" vertical="center" wrapText="1"/>
    </xf>
    <xf numFmtId="0" fontId="21" fillId="0" borderId="265" xfId="0" applyFont="1" applyBorder="1" applyAlignment="1">
      <alignment horizontal="center" vertical="center" wrapText="1"/>
    </xf>
    <xf numFmtId="0" fontId="21" fillId="0" borderId="255" xfId="0" applyFont="1" applyBorder="1" applyAlignment="1">
      <alignment horizontal="center" vertical="center" wrapText="1"/>
    </xf>
    <xf numFmtId="0" fontId="21" fillId="0" borderId="263" xfId="0" applyFont="1" applyBorder="1" applyAlignment="1">
      <alignment horizontal="center" vertical="center" wrapText="1"/>
    </xf>
    <xf numFmtId="0" fontId="4" fillId="0" borderId="222" xfId="0" applyFont="1" applyBorder="1" applyAlignment="1">
      <alignment horizontal="center" vertical="center" wrapText="1"/>
    </xf>
    <xf numFmtId="0" fontId="21" fillId="0" borderId="230" xfId="0" applyFont="1" applyBorder="1" applyAlignment="1">
      <alignment vertical="center" wrapText="1"/>
    </xf>
    <xf numFmtId="1" fontId="4" fillId="0" borderId="224" xfId="2" applyNumberFormat="1" applyFont="1" applyBorder="1" applyAlignment="1">
      <alignment horizontal="center" vertical="center" wrapText="1"/>
    </xf>
    <xf numFmtId="1" fontId="4" fillId="0" borderId="258" xfId="2" applyNumberFormat="1" applyFont="1" applyBorder="1" applyAlignment="1">
      <alignment horizontal="center" vertical="center" wrapText="1"/>
    </xf>
    <xf numFmtId="1" fontId="4" fillId="0" borderId="248" xfId="2" applyNumberFormat="1" applyFont="1" applyBorder="1" applyAlignment="1">
      <alignment horizontal="left" vertical="center" wrapText="1"/>
    </xf>
    <xf numFmtId="1" fontId="4" fillId="0" borderId="232" xfId="2" applyNumberFormat="1" applyFont="1" applyBorder="1" applyAlignment="1">
      <alignment horizontal="left" vertical="center" wrapText="1"/>
    </xf>
    <xf numFmtId="0" fontId="21" fillId="0" borderId="222" xfId="0" applyFont="1" applyBorder="1" applyAlignment="1">
      <alignment horizontal="left" vertical="center" wrapText="1"/>
    </xf>
    <xf numFmtId="1" fontId="4" fillId="0" borderId="237" xfId="2" applyNumberFormat="1" applyFont="1" applyBorder="1" applyAlignment="1">
      <alignment horizontal="center" vertical="center"/>
    </xf>
    <xf numFmtId="0" fontId="4" fillId="0" borderId="222" xfId="0" applyFont="1" applyBorder="1" applyAlignment="1">
      <alignment horizontal="center" vertical="center"/>
    </xf>
    <xf numFmtId="0" fontId="4" fillId="0" borderId="236" xfId="0" applyFont="1" applyBorder="1" applyAlignment="1">
      <alignment horizontal="left" vertical="center" wrapText="1"/>
    </xf>
    <xf numFmtId="0" fontId="4" fillId="0" borderId="239" xfId="0" applyFont="1" applyBorder="1" applyAlignment="1">
      <alignment horizontal="left" vertical="center" wrapText="1"/>
    </xf>
    <xf numFmtId="1" fontId="4" fillId="15" borderId="236" xfId="0" applyNumberFormat="1" applyFont="1" applyFill="1" applyBorder="1" applyAlignment="1">
      <alignment horizontal="center" vertical="center"/>
    </xf>
    <xf numFmtId="1" fontId="4" fillId="15" borderId="239" xfId="0" applyNumberFormat="1" applyFont="1" applyFill="1" applyBorder="1" applyAlignment="1">
      <alignment horizontal="center" vertical="center"/>
    </xf>
    <xf numFmtId="1" fontId="4" fillId="15" borderId="237" xfId="0" applyNumberFormat="1" applyFont="1" applyFill="1" applyBorder="1" applyAlignment="1">
      <alignment horizontal="center" vertical="center" wrapText="1"/>
    </xf>
    <xf numFmtId="1" fontId="4" fillId="15" borderId="224" xfId="0" applyNumberFormat="1" applyFont="1" applyFill="1" applyBorder="1" applyAlignment="1">
      <alignment horizontal="center" vertical="center" wrapText="1"/>
    </xf>
    <xf numFmtId="1" fontId="4" fillId="15" borderId="255" xfId="0" applyNumberFormat="1" applyFont="1" applyFill="1" applyBorder="1" applyAlignment="1">
      <alignment horizontal="center" vertical="center" wrapText="1"/>
    </xf>
    <xf numFmtId="1" fontId="4" fillId="15" borderId="264" xfId="0" applyNumberFormat="1" applyFont="1" applyFill="1" applyBorder="1" applyAlignment="1">
      <alignment horizontal="center" vertical="center" wrapText="1"/>
    </xf>
    <xf numFmtId="1" fontId="4" fillId="15" borderId="224" xfId="0" applyNumberFormat="1" applyFont="1" applyFill="1" applyBorder="1" applyAlignment="1">
      <alignment horizontal="center" vertical="center"/>
    </xf>
    <xf numFmtId="1" fontId="4" fillId="15" borderId="258" xfId="0" applyNumberFormat="1" applyFont="1" applyFill="1" applyBorder="1" applyAlignment="1">
      <alignment horizontal="center" vertical="center"/>
    </xf>
    <xf numFmtId="1" fontId="4" fillId="15" borderId="262" xfId="0" applyNumberFormat="1" applyFont="1" applyFill="1" applyBorder="1" applyAlignment="1">
      <alignment horizontal="center" vertical="center" wrapText="1"/>
    </xf>
    <xf numFmtId="1" fontId="4" fillId="15" borderId="236" xfId="0" applyNumberFormat="1" applyFont="1" applyFill="1" applyBorder="1" applyAlignment="1">
      <alignment horizontal="center" vertical="center" wrapText="1"/>
    </xf>
    <xf numFmtId="1" fontId="4" fillId="15" borderId="239" xfId="0" applyNumberFormat="1" applyFont="1" applyFill="1" applyBorder="1" applyAlignment="1">
      <alignment horizontal="center" vertical="center" wrapText="1"/>
    </xf>
    <xf numFmtId="1" fontId="4" fillId="15" borderId="258" xfId="0" applyNumberFormat="1" applyFont="1" applyFill="1" applyBorder="1" applyAlignment="1">
      <alignment horizontal="center" vertical="center" wrapText="1"/>
    </xf>
    <xf numFmtId="1" fontId="4" fillId="15" borderId="264" xfId="0" applyNumberFormat="1" applyFont="1" applyFill="1" applyBorder="1" applyAlignment="1">
      <alignment horizontal="center" vertical="center"/>
    </xf>
    <xf numFmtId="0" fontId="4" fillId="0" borderId="237" xfId="0" applyFont="1" applyBorder="1" applyAlignment="1">
      <alignment horizontal="center" vertical="center"/>
    </xf>
    <xf numFmtId="0" fontId="4" fillId="0" borderId="252" xfId="0" applyFont="1" applyBorder="1" applyAlignment="1">
      <alignment horizontal="center" vertical="center"/>
    </xf>
    <xf numFmtId="1" fontId="4" fillId="3" borderId="236" xfId="0" applyNumberFormat="1" applyFont="1" applyFill="1" applyBorder="1" applyAlignment="1" applyProtection="1">
      <alignment horizontal="center" vertical="center" wrapText="1"/>
      <protection hidden="1"/>
    </xf>
    <xf numFmtId="1" fontId="4" fillId="3" borderId="239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224" xfId="0" applyNumberFormat="1" applyFont="1" applyFill="1" applyBorder="1" applyAlignment="1">
      <alignment horizontal="center" vertical="center"/>
    </xf>
    <xf numFmtId="1" fontId="21" fillId="3" borderId="255" xfId="0" applyNumberFormat="1" applyFont="1" applyFill="1" applyBorder="1" applyAlignment="1">
      <alignment horizontal="center" vertical="center"/>
    </xf>
    <xf numFmtId="1" fontId="21" fillId="3" borderId="258" xfId="0" applyNumberFormat="1" applyFont="1" applyFill="1" applyBorder="1" applyAlignment="1">
      <alignment horizontal="center" vertical="center"/>
    </xf>
    <xf numFmtId="0" fontId="21" fillId="0" borderId="224" xfId="0" applyFont="1" applyBorder="1" applyAlignment="1">
      <alignment horizontal="center" vertical="center"/>
    </xf>
    <xf numFmtId="0" fontId="21" fillId="0" borderId="255" xfId="0" applyFont="1" applyBorder="1" applyAlignment="1">
      <alignment horizontal="center" vertical="center"/>
    </xf>
    <xf numFmtId="0" fontId="21" fillId="0" borderId="258" xfId="0" applyFont="1" applyBorder="1" applyAlignment="1">
      <alignment horizontal="center" vertical="center"/>
    </xf>
    <xf numFmtId="0" fontId="21" fillId="0" borderId="264" xfId="0" applyFont="1" applyBorder="1" applyAlignment="1">
      <alignment horizontal="center" vertical="center"/>
    </xf>
    <xf numFmtId="1" fontId="21" fillId="3" borderId="222" xfId="0" applyNumberFormat="1" applyFont="1" applyFill="1" applyBorder="1" applyAlignment="1">
      <alignment horizontal="center" vertical="center"/>
    </xf>
    <xf numFmtId="1" fontId="21" fillId="3" borderId="222" xfId="0" applyNumberFormat="1" applyFont="1" applyFill="1" applyBorder="1" applyAlignment="1">
      <alignment horizontal="center" vertical="center" wrapText="1"/>
    </xf>
    <xf numFmtId="1" fontId="21" fillId="3" borderId="265" xfId="0" applyNumberFormat="1" applyFont="1" applyFill="1" applyBorder="1" applyAlignment="1">
      <alignment horizontal="center" vertical="center" wrapText="1"/>
    </xf>
    <xf numFmtId="1" fontId="21" fillId="3" borderId="224" xfId="0" applyNumberFormat="1" applyFont="1" applyFill="1" applyBorder="1" applyAlignment="1">
      <alignment horizontal="center" vertical="center" wrapText="1"/>
    </xf>
    <xf numFmtId="1" fontId="21" fillId="3" borderId="255" xfId="0" applyNumberFormat="1" applyFont="1" applyFill="1" applyBorder="1" applyAlignment="1">
      <alignment horizontal="center" vertical="center" wrapText="1"/>
    </xf>
    <xf numFmtId="1" fontId="21" fillId="3" borderId="258" xfId="0" applyNumberFormat="1" applyFont="1" applyFill="1" applyBorder="1" applyAlignment="1">
      <alignment horizontal="center" vertical="center" wrapText="1"/>
    </xf>
    <xf numFmtId="1" fontId="4" fillId="0" borderId="280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 wrapText="1"/>
    </xf>
    <xf numFmtId="1" fontId="4" fillId="0" borderId="289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15" xfId="0" applyNumberFormat="1" applyFont="1" applyBorder="1" applyAlignment="1">
      <alignment horizontal="center" vertical="center" wrapText="1"/>
    </xf>
    <xf numFmtId="1" fontId="4" fillId="0" borderId="284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/>
    </xf>
    <xf numFmtId="1" fontId="4" fillId="0" borderId="287" xfId="0" applyNumberFormat="1" applyFont="1" applyBorder="1" applyAlignment="1">
      <alignment horizontal="center" vertical="center"/>
    </xf>
    <xf numFmtId="1" fontId="4" fillId="0" borderId="284" xfId="0" applyNumberFormat="1" applyFont="1" applyBorder="1" applyAlignment="1">
      <alignment horizontal="left" vertical="center" wrapText="1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 vertical="center" wrapText="1"/>
    </xf>
    <xf numFmtId="1" fontId="4" fillId="0" borderId="298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left" vertical="center" wrapText="1"/>
    </xf>
    <xf numFmtId="1" fontId="4" fillId="0" borderId="289" xfId="0" applyNumberFormat="1" applyFont="1" applyBorder="1" applyAlignment="1">
      <alignment horizontal="left" vertical="center" wrapText="1"/>
    </xf>
    <xf numFmtId="1" fontId="4" fillId="0" borderId="302" xfId="0" applyNumberFormat="1" applyFont="1" applyBorder="1" applyAlignment="1">
      <alignment horizontal="center" vertical="center" wrapText="1"/>
    </xf>
    <xf numFmtId="1" fontId="4" fillId="0" borderId="284" xfId="0" applyNumberFormat="1" applyFont="1" applyBorder="1" applyAlignment="1">
      <alignment horizontal="center" vertical="center"/>
    </xf>
    <xf numFmtId="1" fontId="4" fillId="0" borderId="300" xfId="0" applyNumberFormat="1" applyFont="1" applyBorder="1" applyAlignment="1">
      <alignment horizontal="center" vertical="center" wrapText="1"/>
    </xf>
    <xf numFmtId="1" fontId="4" fillId="0" borderId="303" xfId="0" applyNumberFormat="1" applyFont="1" applyBorder="1" applyAlignment="1">
      <alignment horizontal="center" vertical="center" wrapText="1"/>
    </xf>
    <xf numFmtId="1" fontId="4" fillId="0" borderId="304" xfId="0" applyNumberFormat="1" applyFont="1" applyBorder="1" applyAlignment="1">
      <alignment horizontal="left"/>
    </xf>
    <xf numFmtId="1" fontId="4" fillId="0" borderId="285" xfId="0" applyNumberFormat="1" applyFont="1" applyBorder="1" applyAlignment="1">
      <alignment horizontal="center" vertical="center"/>
    </xf>
    <xf numFmtId="1" fontId="4" fillId="0" borderId="289" xfId="0" applyNumberFormat="1" applyFont="1" applyBorder="1" applyAlignment="1">
      <alignment horizontal="center" vertical="center"/>
    </xf>
    <xf numFmtId="1" fontId="4" fillId="0" borderId="245" xfId="0" applyNumberFormat="1" applyFont="1" applyBorder="1" applyAlignment="1">
      <alignment horizontal="left" vertical="center"/>
    </xf>
    <xf numFmtId="1" fontId="4" fillId="3" borderId="286" xfId="0" applyNumberFormat="1" applyFont="1" applyFill="1" applyBorder="1" applyAlignment="1">
      <alignment horizontal="center" vertical="center" wrapText="1"/>
    </xf>
    <xf numFmtId="1" fontId="4" fillId="3" borderId="289" xfId="0" applyNumberFormat="1" applyFont="1" applyFill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left" vertical="center" wrapText="1"/>
    </xf>
    <xf numFmtId="1" fontId="4" fillId="0" borderId="245" xfId="0" applyNumberFormat="1" applyFont="1" applyBorder="1" applyAlignment="1">
      <alignment horizontal="left" vertical="center" wrapText="1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91" xfId="0" applyNumberFormat="1" applyFont="1" applyBorder="1" applyAlignment="1">
      <alignment horizontal="center" vertical="center" wrapText="1"/>
    </xf>
    <xf numFmtId="1" fontId="4" fillId="0" borderId="294" xfId="0" applyNumberFormat="1" applyFont="1" applyBorder="1" applyAlignment="1">
      <alignment horizontal="center" vertical="center" wrapText="1"/>
    </xf>
    <xf numFmtId="1" fontId="4" fillId="3" borderId="287" xfId="0" applyNumberFormat="1" applyFont="1" applyFill="1" applyBorder="1" applyAlignment="1">
      <alignment horizontal="center" vertical="center" wrapText="1"/>
    </xf>
    <xf numFmtId="1" fontId="4" fillId="0" borderId="246" xfId="0" applyNumberFormat="1" applyFont="1" applyBorder="1" applyAlignment="1">
      <alignment horizontal="center" vertical="center" wrapText="1"/>
    </xf>
    <xf numFmtId="1" fontId="4" fillId="0" borderId="299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left" wrapText="1"/>
    </xf>
    <xf numFmtId="1" fontId="4" fillId="0" borderId="289" xfId="0" applyNumberFormat="1" applyFont="1" applyBorder="1" applyAlignment="1">
      <alignment horizontal="left" wrapText="1"/>
    </xf>
    <xf numFmtId="1" fontId="4" fillId="0" borderId="285" xfId="2" applyNumberFormat="1" applyFont="1" applyBorder="1" applyAlignment="1">
      <alignment horizontal="center" vertical="center" wrapText="1"/>
    </xf>
    <xf numFmtId="1" fontId="4" fillId="0" borderId="285" xfId="3" applyNumberFormat="1" applyFont="1" applyBorder="1" applyAlignment="1">
      <alignment horizontal="center" vertical="center"/>
    </xf>
    <xf numFmtId="1" fontId="4" fillId="0" borderId="300" xfId="2" quotePrefix="1" applyNumberFormat="1" applyFont="1" applyBorder="1" applyAlignment="1">
      <alignment horizontal="center" vertical="center" wrapText="1"/>
    </xf>
    <xf numFmtId="1" fontId="4" fillId="0" borderId="303" xfId="2" quotePrefix="1" applyNumberFormat="1" applyFont="1" applyBorder="1" applyAlignment="1">
      <alignment horizontal="center" vertical="center" wrapText="1"/>
    </xf>
    <xf numFmtId="1" fontId="4" fillId="0" borderId="300" xfId="2" applyNumberFormat="1" applyFont="1" applyBorder="1" applyAlignment="1">
      <alignment horizontal="center" vertical="center" wrapText="1"/>
    </xf>
    <xf numFmtId="1" fontId="4" fillId="0" borderId="305" xfId="2" applyNumberFormat="1" applyFont="1" applyBorder="1" applyAlignment="1" applyProtection="1">
      <alignment horizontal="center" vertical="center" wrapText="1"/>
      <protection locked="0"/>
    </xf>
    <xf numFmtId="1" fontId="4" fillId="0" borderId="285" xfId="2" applyNumberFormat="1" applyFont="1" applyBorder="1" applyAlignment="1" applyProtection="1">
      <alignment horizontal="center" vertical="center" wrapText="1"/>
      <protection locked="0"/>
    </xf>
    <xf numFmtId="1" fontId="4" fillId="0" borderId="284" xfId="2" applyNumberFormat="1" applyFont="1" applyBorder="1" applyAlignment="1" applyProtection="1">
      <alignment horizontal="center" vertical="center" wrapText="1"/>
      <protection locked="0"/>
    </xf>
    <xf numFmtId="1" fontId="4" fillId="0" borderId="306" xfId="0" applyNumberFormat="1" applyFont="1" applyBorder="1" applyAlignment="1">
      <alignment horizontal="center" vertical="center" wrapText="1"/>
    </xf>
    <xf numFmtId="1" fontId="4" fillId="0" borderId="284" xfId="2" applyNumberFormat="1" applyFont="1" applyBorder="1" applyAlignment="1">
      <alignment horizontal="left" vertical="center" wrapText="1"/>
    </xf>
    <xf numFmtId="1" fontId="4" fillId="0" borderId="286" xfId="2" quotePrefix="1" applyNumberFormat="1" applyFont="1" applyBorder="1" applyAlignment="1">
      <alignment horizontal="center" vertical="center" wrapText="1"/>
    </xf>
    <xf numFmtId="1" fontId="4" fillId="0" borderId="287" xfId="2" quotePrefix="1" applyNumberFormat="1" applyFont="1" applyBorder="1" applyAlignment="1">
      <alignment horizontal="center" vertical="center" wrapText="1"/>
    </xf>
    <xf numFmtId="1" fontId="4" fillId="0" borderId="301" xfId="2" quotePrefix="1" applyNumberFormat="1" applyFont="1" applyBorder="1" applyAlignment="1">
      <alignment horizontal="center" vertical="center" wrapText="1"/>
    </xf>
    <xf numFmtId="1" fontId="4" fillId="0" borderId="284" xfId="2" applyNumberFormat="1" applyFont="1" applyBorder="1" applyAlignment="1">
      <alignment horizontal="center" vertical="center" wrapText="1"/>
    </xf>
    <xf numFmtId="1" fontId="4" fillId="0" borderId="297" xfId="2" applyNumberFormat="1" applyFont="1" applyBorder="1" applyAlignment="1">
      <alignment horizontal="center" vertical="center" wrapText="1"/>
    </xf>
    <xf numFmtId="1" fontId="4" fillId="0" borderId="246" xfId="2" applyNumberFormat="1" applyFont="1" applyBorder="1" applyAlignment="1">
      <alignment horizontal="left" vertical="center" wrapText="1"/>
    </xf>
    <xf numFmtId="1" fontId="4" fillId="0" borderId="298" xfId="2" applyNumberFormat="1" applyFont="1" applyBorder="1" applyAlignment="1">
      <alignment horizontal="center" vertical="center" wrapText="1"/>
    </xf>
    <xf numFmtId="0" fontId="21" fillId="0" borderId="300" xfId="0" applyFont="1" applyBorder="1" applyAlignment="1">
      <alignment horizontal="center" vertical="center" wrapText="1"/>
    </xf>
    <xf numFmtId="0" fontId="21" fillId="0" borderId="303" xfId="0" applyFont="1" applyBorder="1" applyAlignment="1">
      <alignment horizontal="center" vertical="center" wrapText="1"/>
    </xf>
    <xf numFmtId="0" fontId="21" fillId="0" borderId="287" xfId="0" applyFont="1" applyBorder="1" applyAlignment="1">
      <alignment horizontal="center" vertical="center" wrapText="1"/>
    </xf>
    <xf numFmtId="0" fontId="21" fillId="0" borderId="294" xfId="0" applyFont="1" applyBorder="1" applyAlignment="1">
      <alignment horizontal="center" vertical="center" wrapText="1"/>
    </xf>
    <xf numFmtId="0" fontId="4" fillId="0" borderId="300" xfId="0" applyFont="1" applyBorder="1" applyAlignment="1">
      <alignment horizontal="center" vertical="center" wrapText="1"/>
    </xf>
    <xf numFmtId="0" fontId="21" fillId="0" borderId="245" xfId="0" applyFont="1" applyBorder="1" applyAlignment="1">
      <alignment vertical="center" wrapText="1"/>
    </xf>
    <xf numFmtId="1" fontId="4" fillId="0" borderId="286" xfId="2" applyNumberFormat="1" applyFont="1" applyBorder="1" applyAlignment="1">
      <alignment horizontal="center" vertical="center" wrapText="1"/>
    </xf>
    <xf numFmtId="1" fontId="4" fillId="0" borderId="289" xfId="2" applyNumberFormat="1" applyFont="1" applyBorder="1" applyAlignment="1">
      <alignment horizontal="center" vertical="center" wrapText="1"/>
    </xf>
    <xf numFmtId="0" fontId="21" fillId="0" borderId="300" xfId="0" applyFont="1" applyBorder="1" applyAlignment="1">
      <alignment horizontal="left" vertical="center" wrapText="1"/>
    </xf>
    <xf numFmtId="1" fontId="4" fillId="0" borderId="285" xfId="2" applyNumberFormat="1" applyFont="1" applyBorder="1" applyAlignment="1">
      <alignment horizontal="center" vertical="center"/>
    </xf>
    <xf numFmtId="1" fontId="4" fillId="0" borderId="288" xfId="2" applyNumberFormat="1" applyFont="1" applyBorder="1" applyAlignment="1">
      <alignment horizontal="center" vertical="center" wrapText="1"/>
    </xf>
    <xf numFmtId="0" fontId="4" fillId="0" borderId="300" xfId="0" applyFont="1" applyBorder="1" applyAlignment="1">
      <alignment horizontal="center" vertical="center"/>
    </xf>
    <xf numFmtId="0" fontId="4" fillId="0" borderId="284" xfId="0" applyFont="1" applyBorder="1" applyAlignment="1">
      <alignment horizontal="left" vertical="center" wrapText="1"/>
    </xf>
    <xf numFmtId="1" fontId="4" fillId="15" borderId="284" xfId="0" applyNumberFormat="1" applyFont="1" applyFill="1" applyBorder="1" applyAlignment="1">
      <alignment horizontal="center" vertical="center"/>
    </xf>
    <xf numFmtId="1" fontId="4" fillId="15" borderId="285" xfId="0" applyNumberFormat="1" applyFont="1" applyFill="1" applyBorder="1" applyAlignment="1">
      <alignment horizontal="center" vertical="center" wrapText="1"/>
    </xf>
    <xf numFmtId="1" fontId="4" fillId="15" borderId="286" xfId="0" applyNumberFormat="1" applyFont="1" applyFill="1" applyBorder="1" applyAlignment="1">
      <alignment horizontal="center" vertical="center" wrapText="1"/>
    </xf>
    <xf numFmtId="1" fontId="4" fillId="15" borderId="287" xfId="0" applyNumberFormat="1" applyFont="1" applyFill="1" applyBorder="1" applyAlignment="1">
      <alignment horizontal="center" vertical="center" wrapText="1"/>
    </xf>
    <xf numFmtId="1" fontId="4" fillId="15" borderId="302" xfId="0" applyNumberFormat="1" applyFont="1" applyFill="1" applyBorder="1" applyAlignment="1">
      <alignment horizontal="center" vertical="center" wrapText="1"/>
    </xf>
    <xf numFmtId="1" fontId="4" fillId="15" borderId="286" xfId="0" applyNumberFormat="1" applyFont="1" applyFill="1" applyBorder="1" applyAlignment="1">
      <alignment horizontal="center" vertical="center"/>
    </xf>
    <xf numFmtId="1" fontId="4" fillId="15" borderId="289" xfId="0" applyNumberFormat="1" applyFont="1" applyFill="1" applyBorder="1" applyAlignment="1">
      <alignment horizontal="center" vertical="center"/>
    </xf>
    <xf numFmtId="1" fontId="4" fillId="15" borderId="301" xfId="0" applyNumberFormat="1" applyFont="1" applyFill="1" applyBorder="1" applyAlignment="1">
      <alignment horizontal="center" vertical="center" wrapText="1"/>
    </xf>
    <xf numFmtId="1" fontId="4" fillId="15" borderId="284" xfId="0" applyNumberFormat="1" applyFont="1" applyFill="1" applyBorder="1" applyAlignment="1">
      <alignment horizontal="center" vertical="center" wrapText="1"/>
    </xf>
    <xf numFmtId="1" fontId="4" fillId="15" borderId="289" xfId="0" applyNumberFormat="1" applyFont="1" applyFill="1" applyBorder="1" applyAlignment="1">
      <alignment horizontal="center" vertical="center" wrapText="1"/>
    </xf>
    <xf numFmtId="1" fontId="4" fillId="15" borderId="302" xfId="0" applyNumberFormat="1" applyFont="1" applyFill="1" applyBorder="1" applyAlignment="1">
      <alignment horizontal="center" vertical="center"/>
    </xf>
    <xf numFmtId="0" fontId="4" fillId="0" borderId="285" xfId="0" applyFont="1" applyBorder="1" applyAlignment="1">
      <alignment horizontal="center" vertical="center"/>
    </xf>
    <xf numFmtId="1" fontId="4" fillId="3" borderId="284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286" xfId="0" applyNumberFormat="1" applyFont="1" applyFill="1" applyBorder="1" applyAlignment="1">
      <alignment horizontal="center" vertical="center"/>
    </xf>
    <xf numFmtId="1" fontId="21" fillId="3" borderId="287" xfId="0" applyNumberFormat="1" applyFont="1" applyFill="1" applyBorder="1" applyAlignment="1">
      <alignment horizontal="center" vertical="center"/>
    </xf>
    <xf numFmtId="1" fontId="21" fillId="3" borderId="289" xfId="0" applyNumberFormat="1" applyFont="1" applyFill="1" applyBorder="1" applyAlignment="1">
      <alignment horizontal="center" vertical="center"/>
    </xf>
    <xf numFmtId="0" fontId="21" fillId="0" borderId="286" xfId="0" applyFont="1" applyBorder="1" applyAlignment="1">
      <alignment horizontal="center" vertical="center"/>
    </xf>
    <xf numFmtId="0" fontId="21" fillId="0" borderId="287" xfId="0" applyFont="1" applyBorder="1" applyAlignment="1">
      <alignment horizontal="center" vertical="center"/>
    </xf>
    <xf numFmtId="0" fontId="21" fillId="0" borderId="289" xfId="0" applyFont="1" applyBorder="1" applyAlignment="1">
      <alignment horizontal="center" vertical="center"/>
    </xf>
    <xf numFmtId="0" fontId="21" fillId="0" borderId="302" xfId="0" applyFont="1" applyBorder="1" applyAlignment="1">
      <alignment horizontal="center" vertical="center"/>
    </xf>
    <xf numFmtId="1" fontId="21" fillId="3" borderId="300" xfId="0" applyNumberFormat="1" applyFont="1" applyFill="1" applyBorder="1" applyAlignment="1">
      <alignment horizontal="center" vertical="center"/>
    </xf>
    <xf numFmtId="1" fontId="21" fillId="3" borderId="300" xfId="0" applyNumberFormat="1" applyFont="1" applyFill="1" applyBorder="1" applyAlignment="1">
      <alignment horizontal="center" vertical="center" wrapText="1"/>
    </xf>
    <xf numFmtId="1" fontId="21" fillId="3" borderId="303" xfId="0" applyNumberFormat="1" applyFont="1" applyFill="1" applyBorder="1" applyAlignment="1">
      <alignment horizontal="center" vertical="center" wrapText="1"/>
    </xf>
    <xf numFmtId="1" fontId="21" fillId="3" borderId="286" xfId="0" applyNumberFormat="1" applyFont="1" applyFill="1" applyBorder="1" applyAlignment="1">
      <alignment horizontal="center" vertical="center" wrapText="1"/>
    </xf>
    <xf numFmtId="1" fontId="21" fillId="3" borderId="287" xfId="0" applyNumberFormat="1" applyFont="1" applyFill="1" applyBorder="1" applyAlignment="1">
      <alignment horizontal="center" vertical="center" wrapText="1"/>
    </xf>
    <xf numFmtId="1" fontId="21" fillId="3" borderId="289" xfId="0" applyNumberFormat="1" applyFont="1" applyFill="1" applyBorder="1" applyAlignment="1">
      <alignment horizontal="center" vertical="center" wrapText="1"/>
    </xf>
    <xf numFmtId="1" fontId="4" fillId="0" borderId="300" xfId="0" applyNumberFormat="1" applyFont="1" applyBorder="1" applyAlignment="1">
      <alignment horizontal="left" vertical="center" wrapText="1"/>
    </xf>
    <xf numFmtId="1" fontId="4" fillId="0" borderId="314" xfId="0" applyNumberFormat="1" applyFont="1" applyBorder="1" applyAlignment="1">
      <alignment horizontal="center" vertical="center" wrapText="1"/>
    </xf>
    <xf numFmtId="1" fontId="4" fillId="0" borderId="315" xfId="0" applyNumberFormat="1" applyFont="1" applyBorder="1" applyAlignment="1">
      <alignment horizontal="center" vertical="center" wrapText="1"/>
    </xf>
    <xf numFmtId="1" fontId="4" fillId="0" borderId="323" xfId="0" applyNumberFormat="1" applyFont="1" applyBorder="1" applyAlignment="1">
      <alignment horizontal="center" vertical="center" wrapText="1"/>
    </xf>
    <xf numFmtId="1" fontId="4" fillId="0" borderId="326" xfId="0" applyNumberFormat="1" applyFont="1" applyBorder="1" applyAlignment="1">
      <alignment horizontal="left" vertical="center" wrapText="1"/>
    </xf>
    <xf numFmtId="1" fontId="4" fillId="0" borderId="318" xfId="0" applyNumberFormat="1" applyFont="1" applyBorder="1" applyAlignment="1">
      <alignment horizontal="left" vertical="center" wrapText="1"/>
    </xf>
    <xf numFmtId="1" fontId="4" fillId="0" borderId="332" xfId="0" applyNumberFormat="1" applyFont="1" applyBorder="1" applyAlignment="1">
      <alignment horizontal="left"/>
    </xf>
    <xf numFmtId="1" fontId="4" fillId="0" borderId="316" xfId="0" applyNumberFormat="1" applyFont="1" applyBorder="1" applyAlignment="1">
      <alignment horizontal="left" vertical="center"/>
    </xf>
    <xf numFmtId="1" fontId="4" fillId="0" borderId="316" xfId="0" applyNumberFormat="1" applyFont="1" applyBorder="1" applyAlignment="1">
      <alignment horizontal="left" vertical="center" wrapText="1"/>
    </xf>
    <xf numFmtId="1" fontId="4" fillId="0" borderId="334" xfId="0" applyNumberFormat="1" applyFont="1" applyBorder="1" applyAlignment="1">
      <alignment horizontal="left" vertical="center" wrapText="1"/>
    </xf>
    <xf numFmtId="1" fontId="4" fillId="0" borderId="332" xfId="0" applyNumberFormat="1" applyFont="1" applyBorder="1" applyAlignment="1">
      <alignment horizontal="left" vertical="center" wrapText="1"/>
    </xf>
    <xf numFmtId="1" fontId="4" fillId="0" borderId="319" xfId="0" applyNumberFormat="1" applyFont="1" applyBorder="1" applyAlignment="1">
      <alignment horizontal="center" vertical="center" wrapText="1"/>
    </xf>
    <xf numFmtId="1" fontId="4" fillId="0" borderId="325" xfId="0" applyNumberFormat="1" applyFont="1" applyBorder="1" applyAlignment="1">
      <alignment horizontal="center" vertical="center" wrapText="1"/>
    </xf>
    <xf numFmtId="1" fontId="4" fillId="0" borderId="334" xfId="0" applyNumberFormat="1" applyFont="1" applyBorder="1" applyAlignment="1">
      <alignment horizontal="left" vertical="center"/>
    </xf>
    <xf numFmtId="1" fontId="4" fillId="0" borderId="332" xfId="0" applyNumberFormat="1" applyFont="1" applyBorder="1" applyAlignment="1">
      <alignment horizontal="left" vertical="center"/>
    </xf>
    <xf numFmtId="1" fontId="4" fillId="0" borderId="319" xfId="2" applyNumberFormat="1" applyFont="1" applyBorder="1" applyAlignment="1">
      <alignment horizontal="left" vertical="center" wrapText="1"/>
    </xf>
    <xf numFmtId="1" fontId="4" fillId="0" borderId="325" xfId="2" applyNumberFormat="1" applyFont="1" applyBorder="1" applyAlignment="1">
      <alignment horizontal="left" vertical="center" wrapText="1"/>
    </xf>
    <xf numFmtId="0" fontId="21" fillId="0" borderId="316" xfId="0" applyFont="1" applyBorder="1" applyAlignment="1">
      <alignment vertical="center" wrapText="1"/>
    </xf>
    <xf numFmtId="1" fontId="4" fillId="0" borderId="334" xfId="2" applyNumberFormat="1" applyFont="1" applyBorder="1" applyAlignment="1">
      <alignment horizontal="left" vertical="center" wrapText="1"/>
    </xf>
    <xf numFmtId="1" fontId="4" fillId="0" borderId="332" xfId="2" applyNumberFormat="1" applyFont="1" applyBorder="1" applyAlignment="1">
      <alignment horizontal="left" vertical="center" wrapText="1"/>
    </xf>
    <xf numFmtId="1" fontId="4" fillId="0" borderId="340" xfId="0" applyNumberFormat="1" applyFont="1" applyBorder="1" applyAlignment="1">
      <alignment horizontal="center" vertical="center" wrapText="1"/>
    </xf>
    <xf numFmtId="1" fontId="4" fillId="0" borderId="342" xfId="0" applyNumberFormat="1" applyFont="1" applyBorder="1" applyAlignment="1">
      <alignment horizontal="center" vertical="center" wrapText="1"/>
    </xf>
    <xf numFmtId="1" fontId="4" fillId="0" borderId="352" xfId="0" applyNumberFormat="1" applyFont="1" applyBorder="1" applyAlignment="1">
      <alignment horizontal="center" vertical="center" wrapText="1"/>
    </xf>
    <xf numFmtId="1" fontId="4" fillId="0" borderId="355" xfId="0" applyNumberFormat="1" applyFont="1" applyBorder="1" applyAlignment="1">
      <alignment horizontal="center" vertical="center" wrapText="1"/>
    </xf>
    <xf numFmtId="1" fontId="4" fillId="0" borderId="353" xfId="0" applyNumberFormat="1" applyFont="1" applyBorder="1" applyAlignment="1">
      <alignment horizontal="center" vertical="center" wrapText="1"/>
    </xf>
    <xf numFmtId="1" fontId="4" fillId="0" borderId="338" xfId="0" applyNumberFormat="1" applyFont="1" applyBorder="1" applyAlignment="1">
      <alignment horizontal="left" vertical="center" wrapText="1"/>
    </xf>
    <xf numFmtId="1" fontId="4" fillId="0" borderId="338" xfId="0" applyNumberFormat="1" applyFont="1" applyBorder="1" applyAlignment="1">
      <alignment horizontal="center" vertical="center" wrapText="1"/>
    </xf>
    <xf numFmtId="1" fontId="4" fillId="0" borderId="339" xfId="0" applyNumberFormat="1" applyFont="1" applyBorder="1" applyAlignment="1">
      <alignment horizontal="center" vertical="center" wrapText="1"/>
    </xf>
    <xf numFmtId="1" fontId="4" fillId="0" borderId="341" xfId="0" applyNumberFormat="1" applyFont="1" applyBorder="1" applyAlignment="1">
      <alignment horizontal="center" vertical="center" wrapText="1"/>
    </xf>
    <xf numFmtId="1" fontId="4" fillId="0" borderId="350" xfId="0" applyNumberFormat="1" applyFont="1" applyBorder="1" applyAlignment="1">
      <alignment horizontal="center" vertical="center" wrapText="1"/>
    </xf>
    <xf numFmtId="1" fontId="4" fillId="0" borderId="351" xfId="0" applyNumberFormat="1" applyFont="1" applyBorder="1" applyAlignment="1">
      <alignment horizontal="center" vertical="center" wrapText="1"/>
    </xf>
    <xf numFmtId="1" fontId="4" fillId="0" borderId="352" xfId="0" applyNumberFormat="1" applyFont="1" applyBorder="1" applyAlignment="1">
      <alignment horizontal="center" vertical="center"/>
    </xf>
    <xf numFmtId="1" fontId="4" fillId="0" borderId="353" xfId="0" applyNumberFormat="1" applyFont="1" applyBorder="1" applyAlignment="1">
      <alignment horizontal="center" vertical="center"/>
    </xf>
    <xf numFmtId="1" fontId="4" fillId="0" borderId="350" xfId="0" applyNumberFormat="1" applyFont="1" applyBorder="1" applyAlignment="1">
      <alignment horizontal="left" vertical="center" wrapText="1"/>
    </xf>
    <xf numFmtId="1" fontId="4" fillId="0" borderId="354" xfId="0" applyNumberFormat="1" applyFont="1" applyBorder="1" applyAlignment="1">
      <alignment horizontal="center" vertical="center" wrapText="1"/>
    </xf>
    <xf numFmtId="1" fontId="4" fillId="0" borderId="370" xfId="0" applyNumberFormat="1" applyFont="1" applyBorder="1" applyAlignment="1">
      <alignment horizontal="center" vertical="center" wrapText="1"/>
    </xf>
    <xf numFmtId="1" fontId="4" fillId="0" borderId="371" xfId="0" applyNumberFormat="1" applyFont="1" applyBorder="1" applyAlignment="1">
      <alignment horizontal="center" vertical="center" wrapText="1"/>
    </xf>
    <xf numFmtId="1" fontId="4" fillId="0" borderId="352" xfId="0" applyNumberFormat="1" applyFont="1" applyBorder="1" applyAlignment="1">
      <alignment horizontal="left" vertical="center" wrapText="1"/>
    </xf>
    <xf numFmtId="1" fontId="4" fillId="0" borderId="355" xfId="0" applyNumberFormat="1" applyFont="1" applyBorder="1" applyAlignment="1">
      <alignment horizontal="left" vertical="center" wrapText="1"/>
    </xf>
    <xf numFmtId="1" fontId="4" fillId="0" borderId="377" xfId="0" applyNumberFormat="1" applyFont="1" applyBorder="1" applyAlignment="1">
      <alignment horizontal="center" vertical="center" wrapText="1"/>
    </xf>
    <xf numFmtId="1" fontId="4" fillId="0" borderId="367" xfId="0" applyNumberFormat="1" applyFont="1" applyBorder="1" applyAlignment="1">
      <alignment horizontal="left" vertical="center" wrapText="1"/>
    </xf>
    <xf numFmtId="1" fontId="4" fillId="0" borderId="365" xfId="0" applyNumberFormat="1" applyFont="1" applyBorder="1" applyAlignment="1">
      <alignment horizontal="left" vertical="center" wrapText="1"/>
    </xf>
    <xf numFmtId="1" fontId="4" fillId="0" borderId="350" xfId="0" applyNumberFormat="1" applyFont="1" applyBorder="1" applyAlignment="1">
      <alignment horizontal="center" vertical="center"/>
    </xf>
    <xf numFmtId="1" fontId="4" fillId="0" borderId="375" xfId="0" applyNumberFormat="1" applyFont="1" applyBorder="1" applyAlignment="1">
      <alignment horizontal="center" vertical="center" wrapText="1"/>
    </xf>
    <xf numFmtId="1" fontId="4" fillId="0" borderId="378" xfId="0" applyNumberFormat="1" applyFont="1" applyBorder="1" applyAlignment="1">
      <alignment horizontal="center" vertical="center" wrapText="1"/>
    </xf>
    <xf numFmtId="1" fontId="4" fillId="0" borderId="380" xfId="0" applyNumberFormat="1" applyFont="1" applyBorder="1" applyAlignment="1">
      <alignment horizontal="left"/>
    </xf>
    <xf numFmtId="1" fontId="4" fillId="0" borderId="365" xfId="0" applyNumberFormat="1" applyFont="1" applyBorder="1" applyAlignment="1">
      <alignment horizontal="left"/>
    </xf>
    <xf numFmtId="1" fontId="4" fillId="0" borderId="351" xfId="0" applyNumberFormat="1" applyFont="1" applyBorder="1" applyAlignment="1">
      <alignment horizontal="center" vertical="center"/>
    </xf>
    <xf numFmtId="1" fontId="4" fillId="0" borderId="355" xfId="0" applyNumberFormat="1" applyFont="1" applyBorder="1" applyAlignment="1">
      <alignment horizontal="center" vertical="center"/>
    </xf>
    <xf numFmtId="1" fontId="4" fillId="0" borderId="363" xfId="0" applyNumberFormat="1" applyFont="1" applyBorder="1" applyAlignment="1">
      <alignment horizontal="left" vertical="center"/>
    </xf>
    <xf numFmtId="1" fontId="4" fillId="3" borderId="352" xfId="0" applyNumberFormat="1" applyFont="1" applyFill="1" applyBorder="1" applyAlignment="1">
      <alignment horizontal="center" vertical="center" wrapText="1"/>
    </xf>
    <xf numFmtId="1" fontId="4" fillId="3" borderId="355" xfId="0" applyNumberFormat="1" applyFont="1" applyFill="1" applyBorder="1" applyAlignment="1">
      <alignment horizontal="center" vertical="center" wrapText="1"/>
    </xf>
    <xf numFmtId="1" fontId="4" fillId="0" borderId="351" xfId="0" applyNumberFormat="1" applyFont="1" applyBorder="1" applyAlignment="1">
      <alignment horizontal="left" vertical="center" wrapText="1"/>
    </xf>
    <xf numFmtId="1" fontId="4" fillId="0" borderId="363" xfId="0" applyNumberFormat="1" applyFont="1" applyBorder="1" applyAlignment="1">
      <alignment horizontal="left" vertical="center" wrapText="1"/>
    </xf>
    <xf numFmtId="1" fontId="4" fillId="0" borderId="358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 applyAlignment="1">
      <alignment horizontal="center" vertical="center" wrapText="1"/>
    </xf>
    <xf numFmtId="1" fontId="4" fillId="0" borderId="360" xfId="0" applyNumberFormat="1" applyFont="1" applyBorder="1" applyAlignment="1">
      <alignment horizontal="center" vertical="center" wrapText="1"/>
    </xf>
    <xf numFmtId="1" fontId="4" fillId="3" borderId="353" xfId="0" applyNumberFormat="1" applyFont="1" applyFill="1" applyBorder="1" applyAlignment="1">
      <alignment horizontal="center" vertical="center" wrapText="1"/>
    </xf>
    <xf numFmtId="1" fontId="4" fillId="0" borderId="364" xfId="0" applyNumberFormat="1" applyFont="1" applyBorder="1" applyAlignment="1">
      <alignment horizontal="center" vertical="center" wrapText="1"/>
    </xf>
    <xf numFmtId="1" fontId="4" fillId="0" borderId="366" xfId="0" applyNumberFormat="1" applyFont="1" applyBorder="1" applyAlignment="1">
      <alignment horizontal="center" vertical="center" wrapText="1"/>
    </xf>
    <xf numFmtId="1" fontId="4" fillId="0" borderId="372" xfId="0" applyNumberFormat="1" applyFont="1" applyBorder="1" applyAlignment="1">
      <alignment horizontal="center" vertical="center" wrapText="1"/>
    </xf>
    <xf numFmtId="1" fontId="4" fillId="0" borderId="367" xfId="0" applyNumberFormat="1" applyFont="1" applyBorder="1" applyAlignment="1">
      <alignment horizontal="left" vertical="center"/>
    </xf>
    <xf numFmtId="1" fontId="4" fillId="0" borderId="365" xfId="0" applyNumberFormat="1" applyFont="1" applyBorder="1" applyAlignment="1">
      <alignment horizontal="left" vertical="center"/>
    </xf>
    <xf numFmtId="1" fontId="4" fillId="0" borderId="352" xfId="0" applyNumberFormat="1" applyFont="1" applyBorder="1" applyAlignment="1">
      <alignment horizontal="left" wrapText="1"/>
    </xf>
    <xf numFmtId="1" fontId="4" fillId="0" borderId="355" xfId="0" applyNumberFormat="1" applyFont="1" applyBorder="1" applyAlignment="1">
      <alignment horizontal="left" wrapText="1"/>
    </xf>
    <xf numFmtId="1" fontId="4" fillId="0" borderId="351" xfId="2" applyNumberFormat="1" applyFont="1" applyBorder="1" applyAlignment="1">
      <alignment horizontal="center" vertical="center" wrapText="1"/>
    </xf>
    <xf numFmtId="1" fontId="4" fillId="0" borderId="351" xfId="3" applyNumberFormat="1" applyFont="1" applyBorder="1" applyAlignment="1">
      <alignment horizontal="center" vertical="center"/>
    </xf>
    <xf numFmtId="1" fontId="4" fillId="0" borderId="375" xfId="2" quotePrefix="1" applyNumberFormat="1" applyFont="1" applyBorder="1" applyAlignment="1">
      <alignment horizontal="center" vertical="center" wrapText="1"/>
    </xf>
    <xf numFmtId="1" fontId="4" fillId="0" borderId="378" xfId="2" quotePrefix="1" applyNumberFormat="1" applyFont="1" applyBorder="1" applyAlignment="1">
      <alignment horizontal="center" vertical="center" wrapText="1"/>
    </xf>
    <xf numFmtId="1" fontId="4" fillId="0" borderId="375" xfId="2" applyNumberFormat="1" applyFont="1" applyBorder="1" applyAlignment="1">
      <alignment horizontal="center" vertical="center" wrapText="1"/>
    </xf>
    <xf numFmtId="1" fontId="4" fillId="0" borderId="381" xfId="2" applyNumberFormat="1" applyFont="1" applyBorder="1" applyAlignment="1" applyProtection="1">
      <alignment horizontal="center" vertical="center" wrapText="1"/>
      <protection locked="0"/>
    </xf>
    <xf numFmtId="1" fontId="4" fillId="0" borderId="351" xfId="2" applyNumberFormat="1" applyFont="1" applyBorder="1" applyAlignment="1" applyProtection="1">
      <alignment horizontal="center" vertical="center" wrapText="1"/>
      <protection locked="0"/>
    </xf>
    <xf numFmtId="1" fontId="4" fillId="0" borderId="350" xfId="2" applyNumberFormat="1" applyFont="1" applyBorder="1" applyAlignment="1" applyProtection="1">
      <alignment horizontal="center" vertical="center" wrapText="1"/>
      <protection locked="0"/>
    </xf>
    <xf numFmtId="1" fontId="4" fillId="0" borderId="382" xfId="0" applyNumberFormat="1" applyFont="1" applyBorder="1" applyAlignment="1">
      <alignment horizontal="center" vertical="center" wrapText="1"/>
    </xf>
    <xf numFmtId="1" fontId="4" fillId="0" borderId="350" xfId="2" applyNumberFormat="1" applyFont="1" applyBorder="1" applyAlignment="1">
      <alignment horizontal="left" vertical="center" wrapText="1"/>
    </xf>
    <xf numFmtId="1" fontId="4" fillId="0" borderId="352" xfId="2" quotePrefix="1" applyNumberFormat="1" applyFont="1" applyBorder="1" applyAlignment="1">
      <alignment horizontal="center" vertical="center" wrapText="1"/>
    </xf>
    <xf numFmtId="1" fontId="4" fillId="0" borderId="353" xfId="2" quotePrefix="1" applyNumberFormat="1" applyFont="1" applyBorder="1" applyAlignment="1">
      <alignment horizontal="center" vertical="center" wrapText="1"/>
    </xf>
    <xf numFmtId="1" fontId="4" fillId="0" borderId="376" xfId="2" quotePrefix="1" applyNumberFormat="1" applyFont="1" applyBorder="1" applyAlignment="1">
      <alignment horizontal="center" vertical="center" wrapText="1"/>
    </xf>
    <xf numFmtId="1" fontId="4" fillId="0" borderId="350" xfId="2" applyNumberFormat="1" applyFont="1" applyBorder="1" applyAlignment="1">
      <alignment horizontal="center" vertical="center" wrapText="1"/>
    </xf>
    <xf numFmtId="1" fontId="4" fillId="0" borderId="370" xfId="2" applyNumberFormat="1" applyFont="1" applyBorder="1" applyAlignment="1">
      <alignment horizontal="center" vertical="center" wrapText="1"/>
    </xf>
    <xf numFmtId="1" fontId="4" fillId="0" borderId="364" xfId="2" applyNumberFormat="1" applyFont="1" applyBorder="1" applyAlignment="1">
      <alignment horizontal="left" vertical="center" wrapText="1"/>
    </xf>
    <xf numFmtId="1" fontId="4" fillId="0" borderId="366" xfId="2" applyNumberFormat="1" applyFont="1" applyBorder="1" applyAlignment="1">
      <alignment horizontal="left" vertical="center" wrapText="1"/>
    </xf>
    <xf numFmtId="1" fontId="4" fillId="0" borderId="371" xfId="2" applyNumberFormat="1" applyFont="1" applyBorder="1" applyAlignment="1">
      <alignment horizontal="center" vertical="center" wrapText="1"/>
    </xf>
    <xf numFmtId="0" fontId="21" fillId="0" borderId="375" xfId="0" applyFont="1" applyBorder="1" applyAlignment="1">
      <alignment horizontal="center" vertical="center" wrapText="1"/>
    </xf>
    <xf numFmtId="0" fontId="21" fillId="0" borderId="378" xfId="0" applyFont="1" applyBorder="1" applyAlignment="1">
      <alignment horizontal="center" vertical="center" wrapText="1"/>
    </xf>
    <xf numFmtId="0" fontId="21" fillId="0" borderId="353" xfId="0" applyFont="1" applyBorder="1" applyAlignment="1">
      <alignment horizontal="center" vertical="center" wrapText="1"/>
    </xf>
    <xf numFmtId="0" fontId="21" fillId="0" borderId="360" xfId="0" applyFont="1" applyBorder="1" applyAlignment="1">
      <alignment horizontal="center" vertical="center" wrapText="1"/>
    </xf>
    <xf numFmtId="0" fontId="4" fillId="0" borderId="375" xfId="0" applyFont="1" applyBorder="1" applyAlignment="1">
      <alignment horizontal="center" vertical="center" wrapText="1"/>
    </xf>
    <xf numFmtId="0" fontId="21" fillId="0" borderId="363" xfId="0" applyFont="1" applyBorder="1" applyAlignment="1">
      <alignment vertical="center" wrapText="1"/>
    </xf>
    <xf numFmtId="1" fontId="4" fillId="0" borderId="352" xfId="2" applyNumberFormat="1" applyFont="1" applyBorder="1" applyAlignment="1">
      <alignment horizontal="center" vertical="center" wrapText="1"/>
    </xf>
    <xf numFmtId="1" fontId="4" fillId="0" borderId="355" xfId="2" applyNumberFormat="1" applyFont="1" applyBorder="1" applyAlignment="1">
      <alignment horizontal="center" vertical="center" wrapText="1"/>
    </xf>
    <xf numFmtId="1" fontId="4" fillId="0" borderId="367" xfId="2" applyNumberFormat="1" applyFont="1" applyBorder="1" applyAlignment="1">
      <alignment horizontal="left" vertical="center" wrapText="1"/>
    </xf>
    <xf numFmtId="1" fontId="4" fillId="0" borderId="365" xfId="2" applyNumberFormat="1" applyFont="1" applyBorder="1" applyAlignment="1">
      <alignment horizontal="left" vertical="center" wrapText="1"/>
    </xf>
    <xf numFmtId="0" fontId="21" fillId="0" borderId="375" xfId="0" applyFont="1" applyBorder="1" applyAlignment="1">
      <alignment horizontal="left" vertical="center" wrapText="1"/>
    </xf>
    <xf numFmtId="1" fontId="4" fillId="0" borderId="351" xfId="2" applyNumberFormat="1" applyFont="1" applyBorder="1" applyAlignment="1">
      <alignment horizontal="center" vertical="center"/>
    </xf>
    <xf numFmtId="1" fontId="4" fillId="0" borderId="354" xfId="2" applyNumberFormat="1" applyFont="1" applyBorder="1" applyAlignment="1">
      <alignment horizontal="center" vertical="center" wrapText="1"/>
    </xf>
    <xf numFmtId="0" fontId="4" fillId="0" borderId="375" xfId="0" applyFont="1" applyBorder="1" applyAlignment="1">
      <alignment horizontal="center" vertical="center"/>
    </xf>
    <xf numFmtId="0" fontId="4" fillId="0" borderId="350" xfId="0" applyFont="1" applyBorder="1" applyAlignment="1">
      <alignment horizontal="left" vertical="center" wrapText="1"/>
    </xf>
    <xf numFmtId="1" fontId="4" fillId="15" borderId="350" xfId="0" applyNumberFormat="1" applyFont="1" applyFill="1" applyBorder="1" applyAlignment="1">
      <alignment horizontal="center" vertical="center"/>
    </xf>
    <xf numFmtId="1" fontId="4" fillId="15" borderId="351" xfId="0" applyNumberFormat="1" applyFont="1" applyFill="1" applyBorder="1" applyAlignment="1">
      <alignment horizontal="center" vertical="center" wrapText="1"/>
    </xf>
    <xf numFmtId="1" fontId="4" fillId="15" borderId="352" xfId="0" applyNumberFormat="1" applyFont="1" applyFill="1" applyBorder="1" applyAlignment="1">
      <alignment horizontal="center" vertical="center" wrapText="1"/>
    </xf>
    <xf numFmtId="1" fontId="4" fillId="15" borderId="353" xfId="0" applyNumberFormat="1" applyFont="1" applyFill="1" applyBorder="1" applyAlignment="1">
      <alignment horizontal="center" vertical="center" wrapText="1"/>
    </xf>
    <xf numFmtId="1" fontId="4" fillId="15" borderId="377" xfId="0" applyNumberFormat="1" applyFont="1" applyFill="1" applyBorder="1" applyAlignment="1">
      <alignment horizontal="center" vertical="center" wrapText="1"/>
    </xf>
    <xf numFmtId="1" fontId="4" fillId="15" borderId="352" xfId="0" applyNumberFormat="1" applyFont="1" applyFill="1" applyBorder="1" applyAlignment="1">
      <alignment horizontal="center" vertical="center"/>
    </xf>
    <xf numFmtId="1" fontId="4" fillId="15" borderId="355" xfId="0" applyNumberFormat="1" applyFont="1" applyFill="1" applyBorder="1" applyAlignment="1">
      <alignment horizontal="center" vertical="center"/>
    </xf>
    <xf numFmtId="1" fontId="4" fillId="15" borderId="376" xfId="0" applyNumberFormat="1" applyFont="1" applyFill="1" applyBorder="1" applyAlignment="1">
      <alignment horizontal="center" vertical="center" wrapText="1"/>
    </xf>
    <xf numFmtId="1" fontId="4" fillId="15" borderId="350" xfId="0" applyNumberFormat="1" applyFont="1" applyFill="1" applyBorder="1" applyAlignment="1">
      <alignment horizontal="center" vertical="center" wrapText="1"/>
    </xf>
    <xf numFmtId="1" fontId="4" fillId="15" borderId="355" xfId="0" applyNumberFormat="1" applyFont="1" applyFill="1" applyBorder="1" applyAlignment="1">
      <alignment horizontal="center" vertical="center" wrapText="1"/>
    </xf>
    <xf numFmtId="1" fontId="4" fillId="15" borderId="377" xfId="0" applyNumberFormat="1" applyFont="1" applyFill="1" applyBorder="1" applyAlignment="1">
      <alignment horizontal="center" vertical="center"/>
    </xf>
    <xf numFmtId="0" fontId="4" fillId="0" borderId="351" xfId="0" applyFont="1" applyBorder="1" applyAlignment="1">
      <alignment horizontal="center" vertical="center"/>
    </xf>
    <xf numFmtId="1" fontId="4" fillId="3" borderId="350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352" xfId="0" applyNumberFormat="1" applyFont="1" applyFill="1" applyBorder="1" applyAlignment="1">
      <alignment horizontal="center" vertical="center"/>
    </xf>
    <xf numFmtId="1" fontId="21" fillId="3" borderId="353" xfId="0" applyNumberFormat="1" applyFont="1" applyFill="1" applyBorder="1" applyAlignment="1">
      <alignment horizontal="center" vertical="center"/>
    </xf>
    <xf numFmtId="1" fontId="21" fillId="3" borderId="355" xfId="0" applyNumberFormat="1" applyFont="1" applyFill="1" applyBorder="1" applyAlignment="1">
      <alignment horizontal="center" vertical="center"/>
    </xf>
    <xf numFmtId="0" fontId="21" fillId="0" borderId="352" xfId="0" applyFont="1" applyBorder="1" applyAlignment="1">
      <alignment horizontal="center" vertical="center"/>
    </xf>
    <xf numFmtId="0" fontId="21" fillId="0" borderId="353" xfId="0" applyFont="1" applyBorder="1" applyAlignment="1">
      <alignment horizontal="center" vertical="center"/>
    </xf>
    <xf numFmtId="0" fontId="21" fillId="0" borderId="355" xfId="0" applyFont="1" applyBorder="1" applyAlignment="1">
      <alignment horizontal="center" vertical="center"/>
    </xf>
    <xf numFmtId="0" fontId="21" fillId="0" borderId="377" xfId="0" applyFont="1" applyBorder="1" applyAlignment="1">
      <alignment horizontal="center" vertical="center"/>
    </xf>
    <xf numFmtId="1" fontId="21" fillId="3" borderId="375" xfId="0" applyNumberFormat="1" applyFont="1" applyFill="1" applyBorder="1" applyAlignment="1">
      <alignment horizontal="center" vertical="center"/>
    </xf>
    <xf numFmtId="1" fontId="21" fillId="3" borderId="375" xfId="0" applyNumberFormat="1" applyFont="1" applyFill="1" applyBorder="1" applyAlignment="1">
      <alignment horizontal="center" vertical="center" wrapText="1"/>
    </xf>
    <xf numFmtId="1" fontId="21" fillId="3" borderId="378" xfId="0" applyNumberFormat="1" applyFont="1" applyFill="1" applyBorder="1" applyAlignment="1">
      <alignment horizontal="center" vertical="center" wrapText="1"/>
    </xf>
    <xf numFmtId="1" fontId="21" fillId="3" borderId="352" xfId="0" applyNumberFormat="1" applyFont="1" applyFill="1" applyBorder="1" applyAlignment="1">
      <alignment horizontal="center" vertical="center" wrapText="1"/>
    </xf>
    <xf numFmtId="1" fontId="21" fillId="3" borderId="353" xfId="0" applyNumberFormat="1" applyFont="1" applyFill="1" applyBorder="1" applyAlignment="1">
      <alignment horizontal="center" vertical="center" wrapText="1"/>
    </xf>
    <xf numFmtId="1" fontId="21" fillId="3" borderId="355" xfId="0" applyNumberFormat="1" applyFont="1" applyFill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center" vertical="center" wrapText="1"/>
    </xf>
    <xf numFmtId="1" fontId="4" fillId="0" borderId="394" xfId="0" applyNumberFormat="1" applyFont="1" applyBorder="1" applyAlignment="1">
      <alignment horizontal="center" vertical="center" wrapText="1"/>
    </xf>
    <xf numFmtId="1" fontId="4" fillId="0" borderId="393" xfId="0" applyNumberFormat="1" applyFont="1" applyBorder="1" applyAlignment="1">
      <alignment horizontal="center" vertical="center" wrapText="1"/>
    </xf>
    <xf numFmtId="1" fontId="4" fillId="0" borderId="314" xfId="0" applyNumberFormat="1" applyFont="1" applyBorder="1" applyAlignment="1">
      <alignment horizontal="left" vertical="center" wrapText="1"/>
    </xf>
    <xf numFmtId="1" fontId="4" fillId="0" borderId="400" xfId="0" applyNumberFormat="1" applyFont="1" applyBorder="1" applyAlignment="1">
      <alignment horizontal="center" vertical="center" wrapText="1"/>
    </xf>
    <xf numFmtId="1" fontId="4" fillId="0" borderId="401" xfId="0" applyNumberFormat="1" applyFont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center" vertical="center"/>
    </xf>
    <xf numFmtId="1" fontId="4" fillId="0" borderId="393" xfId="0" applyNumberFormat="1" applyFont="1" applyBorder="1" applyAlignment="1">
      <alignment horizontal="center" vertical="center"/>
    </xf>
    <xf numFmtId="1" fontId="4" fillId="0" borderId="404" xfId="0" applyNumberFormat="1" applyFont="1" applyBorder="1" applyAlignment="1">
      <alignment horizontal="left" vertical="center" wrapText="1"/>
    </xf>
    <xf numFmtId="1" fontId="4" fillId="0" borderId="402" xfId="0" applyNumberFormat="1" applyFont="1" applyBorder="1" applyAlignment="1">
      <alignment horizontal="center" vertical="center" wrapText="1"/>
    </xf>
    <xf numFmtId="1" fontId="4" fillId="0" borderId="412" xfId="0" applyNumberFormat="1" applyFont="1" applyBorder="1" applyAlignment="1">
      <alignment horizontal="center" vertical="center" wrapText="1"/>
    </xf>
    <xf numFmtId="1" fontId="4" fillId="0" borderId="413" xfId="0" applyNumberFormat="1" applyFont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left" vertical="center" wrapText="1"/>
    </xf>
    <xf numFmtId="1" fontId="4" fillId="0" borderId="394" xfId="0" applyNumberFormat="1" applyFont="1" applyBorder="1" applyAlignment="1">
      <alignment horizontal="left" vertical="center" wrapText="1"/>
    </xf>
    <xf numFmtId="1" fontId="4" fillId="0" borderId="404" xfId="0" applyNumberFormat="1" applyFont="1" applyBorder="1" applyAlignment="1">
      <alignment horizontal="center" vertical="center" wrapText="1"/>
    </xf>
    <xf numFmtId="1" fontId="4" fillId="0" borderId="416" xfId="0" applyNumberFormat="1" applyFont="1" applyBorder="1" applyAlignment="1">
      <alignment horizontal="center" vertical="center" wrapText="1"/>
    </xf>
    <xf numFmtId="1" fontId="4" fillId="0" borderId="409" xfId="0" applyNumberFormat="1" applyFont="1" applyBorder="1" applyAlignment="1">
      <alignment horizontal="left" vertical="center" wrapText="1"/>
    </xf>
    <xf numFmtId="1" fontId="4" fillId="0" borderId="405" xfId="0" applyNumberFormat="1" applyFont="1" applyBorder="1" applyAlignment="1">
      <alignment horizontal="left" vertical="center" wrapText="1"/>
    </xf>
    <xf numFmtId="1" fontId="4" fillId="0" borderId="404" xfId="0" applyNumberFormat="1" applyFont="1" applyBorder="1" applyAlignment="1">
      <alignment horizontal="center" vertical="center"/>
    </xf>
    <xf numFmtId="1" fontId="4" fillId="0" borderId="315" xfId="0" applyNumberFormat="1" applyFont="1" applyBorder="1" applyAlignment="1">
      <alignment horizontal="center" vertical="center"/>
    </xf>
    <xf numFmtId="1" fontId="4" fillId="0" borderId="394" xfId="0" applyNumberFormat="1" applyFont="1" applyBorder="1" applyAlignment="1">
      <alignment horizontal="center" vertical="center"/>
    </xf>
    <xf numFmtId="1" fontId="4" fillId="0" borderId="406" xfId="0" applyNumberFormat="1" applyFont="1" applyBorder="1" applyAlignment="1">
      <alignment horizontal="left" vertical="center"/>
    </xf>
    <xf numFmtId="1" fontId="4" fillId="3" borderId="392" xfId="0" applyNumberFormat="1" applyFont="1" applyFill="1" applyBorder="1" applyAlignment="1">
      <alignment horizontal="center" vertical="center" wrapText="1"/>
    </xf>
    <xf numFmtId="1" fontId="4" fillId="3" borderId="394" xfId="0" applyNumberFormat="1" applyFont="1" applyFill="1" applyBorder="1" applyAlignment="1">
      <alignment horizontal="center" vertical="center" wrapText="1"/>
    </xf>
    <xf numFmtId="1" fontId="4" fillId="0" borderId="315" xfId="0" applyNumberFormat="1" applyFont="1" applyBorder="1" applyAlignment="1">
      <alignment horizontal="left" vertical="center" wrapText="1"/>
    </xf>
    <xf numFmtId="1" fontId="4" fillId="0" borderId="406" xfId="0" applyNumberFormat="1" applyFont="1" applyBorder="1" applyAlignment="1">
      <alignment horizontal="left" vertical="center" wrapText="1"/>
    </xf>
    <xf numFmtId="1" fontId="4" fillId="3" borderId="393" xfId="0" applyNumberFormat="1" applyFont="1" applyFill="1" applyBorder="1" applyAlignment="1">
      <alignment horizontal="center" vertical="center" wrapText="1"/>
    </xf>
    <xf numFmtId="1" fontId="4" fillId="0" borderId="407" xfId="0" applyNumberFormat="1" applyFont="1" applyBorder="1" applyAlignment="1">
      <alignment horizontal="center" vertical="center" wrapText="1"/>
    </xf>
    <xf numFmtId="1" fontId="4" fillId="0" borderId="408" xfId="0" applyNumberFormat="1" applyFont="1" applyBorder="1" applyAlignment="1">
      <alignment horizontal="center" vertical="center" wrapText="1"/>
    </xf>
    <xf numFmtId="1" fontId="4" fillId="0" borderId="395" xfId="0" applyNumberFormat="1" applyFont="1" applyBorder="1" applyAlignment="1">
      <alignment horizontal="center" vertical="center" wrapText="1"/>
    </xf>
    <xf numFmtId="1" fontId="4" fillId="0" borderId="409" xfId="0" applyNumberFormat="1" applyFont="1" applyBorder="1" applyAlignment="1">
      <alignment horizontal="left" vertical="center"/>
    </xf>
    <xf numFmtId="1" fontId="4" fillId="0" borderId="405" xfId="0" applyNumberFormat="1" applyFont="1" applyBorder="1" applyAlignment="1">
      <alignment horizontal="left" vertical="center"/>
    </xf>
    <xf numFmtId="1" fontId="4" fillId="0" borderId="392" xfId="0" applyNumberFormat="1" applyFont="1" applyBorder="1" applyAlignment="1">
      <alignment horizontal="left" wrapText="1"/>
    </xf>
    <xf numFmtId="1" fontId="4" fillId="0" borderId="394" xfId="0" applyNumberFormat="1" applyFont="1" applyBorder="1" applyAlignment="1">
      <alignment horizontal="left" wrapText="1"/>
    </xf>
    <xf numFmtId="1" fontId="4" fillId="0" borderId="315" xfId="2" applyNumberFormat="1" applyFont="1" applyBorder="1" applyAlignment="1">
      <alignment horizontal="center" vertical="center" wrapText="1"/>
    </xf>
    <xf numFmtId="1" fontId="4" fillId="0" borderId="315" xfId="3" applyNumberFormat="1" applyFont="1" applyBorder="1" applyAlignment="1">
      <alignment horizontal="center" vertical="center"/>
    </xf>
    <xf numFmtId="1" fontId="4" fillId="0" borderId="314" xfId="2" quotePrefix="1" applyNumberFormat="1" applyFont="1" applyBorder="1" applyAlignment="1">
      <alignment horizontal="center" vertical="center" wrapText="1"/>
    </xf>
    <xf numFmtId="1" fontId="4" fillId="0" borderId="314" xfId="2" applyNumberFormat="1" applyFont="1" applyBorder="1" applyAlignment="1">
      <alignment horizontal="center" vertical="center" wrapText="1"/>
    </xf>
    <xf numFmtId="1" fontId="4" fillId="0" borderId="418" xfId="2" applyNumberFormat="1" applyFont="1" applyBorder="1" applyAlignment="1" applyProtection="1">
      <alignment horizontal="center" vertical="center" wrapText="1"/>
      <protection locked="0"/>
    </xf>
    <xf numFmtId="1" fontId="4" fillId="0" borderId="315" xfId="2" applyNumberFormat="1" applyFont="1" applyBorder="1" applyAlignment="1" applyProtection="1">
      <alignment horizontal="center" vertical="center" wrapText="1"/>
      <protection locked="0"/>
    </xf>
    <xf numFmtId="1" fontId="4" fillId="0" borderId="404" xfId="2" applyNumberFormat="1" applyFont="1" applyBorder="1" applyAlignment="1" applyProtection="1">
      <alignment horizontal="center" vertical="center" wrapText="1"/>
      <protection locked="0"/>
    </xf>
    <xf numFmtId="1" fontId="4" fillId="0" borderId="404" xfId="2" applyNumberFormat="1" applyFont="1" applyBorder="1" applyAlignment="1">
      <alignment horizontal="left" vertical="center" wrapText="1"/>
    </xf>
    <xf numFmtId="1" fontId="4" fillId="0" borderId="392" xfId="2" quotePrefix="1" applyNumberFormat="1" applyFont="1" applyBorder="1" applyAlignment="1">
      <alignment horizontal="center" vertical="center" wrapText="1"/>
    </xf>
    <xf numFmtId="1" fontId="4" fillId="0" borderId="393" xfId="2" quotePrefix="1" applyNumberFormat="1" applyFont="1" applyBorder="1" applyAlignment="1">
      <alignment horizontal="center" vertical="center" wrapText="1"/>
    </xf>
    <xf numFmtId="1" fontId="4" fillId="0" borderId="404" xfId="2" applyNumberFormat="1" applyFont="1" applyBorder="1" applyAlignment="1">
      <alignment horizontal="center" vertical="center" wrapText="1"/>
    </xf>
    <xf numFmtId="1" fontId="4" fillId="0" borderId="412" xfId="2" applyNumberFormat="1" applyFont="1" applyBorder="1" applyAlignment="1">
      <alignment horizontal="center" vertical="center" wrapText="1"/>
    </xf>
    <xf numFmtId="1" fontId="4" fillId="0" borderId="407" xfId="2" applyNumberFormat="1" applyFont="1" applyBorder="1" applyAlignment="1">
      <alignment horizontal="left" vertical="center" wrapText="1"/>
    </xf>
    <xf numFmtId="1" fontId="4" fillId="0" borderId="408" xfId="2" applyNumberFormat="1" applyFont="1" applyBorder="1" applyAlignment="1">
      <alignment horizontal="left" vertical="center" wrapText="1"/>
    </xf>
    <xf numFmtId="1" fontId="4" fillId="0" borderId="413" xfId="2" applyNumberFormat="1" applyFont="1" applyBorder="1" applyAlignment="1">
      <alignment horizontal="center" vertical="center" wrapText="1"/>
    </xf>
    <xf numFmtId="0" fontId="21" fillId="0" borderId="314" xfId="0" applyFont="1" applyBorder="1" applyAlignment="1">
      <alignment horizontal="center" vertical="center" wrapText="1"/>
    </xf>
    <xf numFmtId="0" fontId="21" fillId="0" borderId="393" xfId="0" applyFont="1" applyBorder="1" applyAlignment="1">
      <alignment horizontal="center" vertical="center" wrapText="1"/>
    </xf>
    <xf numFmtId="0" fontId="4" fillId="0" borderId="314" xfId="0" applyFont="1" applyBorder="1" applyAlignment="1">
      <alignment horizontal="center" vertical="center" wrapText="1"/>
    </xf>
    <xf numFmtId="0" fontId="21" fillId="0" borderId="406" xfId="0" applyFont="1" applyBorder="1" applyAlignment="1">
      <alignment vertical="center" wrapText="1"/>
    </xf>
    <xf numFmtId="1" fontId="4" fillId="0" borderId="392" xfId="2" applyNumberFormat="1" applyFont="1" applyBorder="1" applyAlignment="1">
      <alignment horizontal="center" vertical="center" wrapText="1"/>
    </xf>
    <xf numFmtId="1" fontId="4" fillId="0" borderId="394" xfId="2" applyNumberFormat="1" applyFont="1" applyBorder="1" applyAlignment="1">
      <alignment horizontal="center" vertical="center" wrapText="1"/>
    </xf>
    <xf numFmtId="1" fontId="4" fillId="0" borderId="409" xfId="2" applyNumberFormat="1" applyFont="1" applyBorder="1" applyAlignment="1">
      <alignment horizontal="left" vertical="center" wrapText="1"/>
    </xf>
    <xf numFmtId="1" fontId="4" fillId="0" borderId="405" xfId="2" applyNumberFormat="1" applyFont="1" applyBorder="1" applyAlignment="1">
      <alignment horizontal="left" vertical="center" wrapText="1"/>
    </xf>
    <xf numFmtId="0" fontId="21" fillId="0" borderId="314" xfId="0" applyFont="1" applyBorder="1" applyAlignment="1">
      <alignment horizontal="left" vertical="center" wrapText="1"/>
    </xf>
    <xf numFmtId="1" fontId="4" fillId="0" borderId="315" xfId="2" applyNumberFormat="1" applyFont="1" applyBorder="1" applyAlignment="1">
      <alignment horizontal="center" vertical="center"/>
    </xf>
    <xf numFmtId="1" fontId="4" fillId="0" borderId="402" xfId="2" applyNumberFormat="1" applyFont="1" applyBorder="1" applyAlignment="1">
      <alignment horizontal="center" vertical="center" wrapText="1"/>
    </xf>
    <xf numFmtId="0" fontId="4" fillId="0" borderId="314" xfId="0" applyFont="1" applyBorder="1" applyAlignment="1">
      <alignment horizontal="center" vertical="center"/>
    </xf>
    <xf numFmtId="0" fontId="4" fillId="0" borderId="404" xfId="0" applyFont="1" applyBorder="1" applyAlignment="1">
      <alignment horizontal="left" vertical="center" wrapText="1"/>
    </xf>
    <xf numFmtId="1" fontId="4" fillId="15" borderId="404" xfId="0" applyNumberFormat="1" applyFont="1" applyFill="1" applyBorder="1" applyAlignment="1">
      <alignment horizontal="center" vertical="center"/>
    </xf>
    <xf numFmtId="1" fontId="4" fillId="15" borderId="315" xfId="0" applyNumberFormat="1" applyFont="1" applyFill="1" applyBorder="1" applyAlignment="1">
      <alignment horizontal="center" vertical="center" wrapText="1"/>
    </xf>
    <xf numFmtId="1" fontId="4" fillId="15" borderId="392" xfId="0" applyNumberFormat="1" applyFont="1" applyFill="1" applyBorder="1" applyAlignment="1">
      <alignment horizontal="center" vertical="center" wrapText="1"/>
    </xf>
    <xf numFmtId="1" fontId="4" fillId="15" borderId="393" xfId="0" applyNumberFormat="1" applyFont="1" applyFill="1" applyBorder="1" applyAlignment="1">
      <alignment horizontal="center" vertical="center" wrapText="1"/>
    </xf>
    <xf numFmtId="1" fontId="4" fillId="15" borderId="416" xfId="0" applyNumberFormat="1" applyFont="1" applyFill="1" applyBorder="1" applyAlignment="1">
      <alignment horizontal="center" vertical="center" wrapText="1"/>
    </xf>
    <xf numFmtId="1" fontId="4" fillId="15" borderId="392" xfId="0" applyNumberFormat="1" applyFont="1" applyFill="1" applyBorder="1" applyAlignment="1">
      <alignment horizontal="center" vertical="center"/>
    </xf>
    <xf numFmtId="1" fontId="4" fillId="15" borderId="394" xfId="0" applyNumberFormat="1" applyFont="1" applyFill="1" applyBorder="1" applyAlignment="1">
      <alignment horizontal="center" vertical="center"/>
    </xf>
    <xf numFmtId="1" fontId="4" fillId="15" borderId="404" xfId="0" applyNumberFormat="1" applyFont="1" applyFill="1" applyBorder="1" applyAlignment="1">
      <alignment horizontal="center" vertical="center" wrapText="1"/>
    </xf>
    <xf numFmtId="1" fontId="4" fillId="15" borderId="394" xfId="0" applyNumberFormat="1" applyFont="1" applyFill="1" applyBorder="1" applyAlignment="1">
      <alignment horizontal="center" vertical="center" wrapText="1"/>
    </xf>
    <xf numFmtId="1" fontId="4" fillId="15" borderId="416" xfId="0" applyNumberFormat="1" applyFont="1" applyFill="1" applyBorder="1" applyAlignment="1">
      <alignment horizontal="center" vertical="center"/>
    </xf>
    <xf numFmtId="0" fontId="4" fillId="0" borderId="315" xfId="0" applyFont="1" applyBorder="1" applyAlignment="1">
      <alignment horizontal="center" vertical="center"/>
    </xf>
    <xf numFmtId="1" fontId="4" fillId="3" borderId="404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392" xfId="0" applyNumberFormat="1" applyFont="1" applyFill="1" applyBorder="1" applyAlignment="1">
      <alignment horizontal="center" vertical="center"/>
    </xf>
    <xf numFmtId="1" fontId="21" fillId="3" borderId="393" xfId="0" applyNumberFormat="1" applyFont="1" applyFill="1" applyBorder="1" applyAlignment="1">
      <alignment horizontal="center" vertical="center"/>
    </xf>
    <xf numFmtId="1" fontId="21" fillId="3" borderId="394" xfId="0" applyNumberFormat="1" applyFont="1" applyFill="1" applyBorder="1" applyAlignment="1">
      <alignment horizontal="center" vertical="center"/>
    </xf>
    <xf numFmtId="0" fontId="21" fillId="0" borderId="392" xfId="0" applyFont="1" applyBorder="1" applyAlignment="1">
      <alignment horizontal="center" vertical="center"/>
    </xf>
    <xf numFmtId="0" fontId="21" fillId="0" borderId="393" xfId="0" applyFont="1" applyBorder="1" applyAlignment="1">
      <alignment horizontal="center" vertical="center"/>
    </xf>
    <xf numFmtId="0" fontId="21" fillId="0" borderId="394" xfId="0" applyFont="1" applyBorder="1" applyAlignment="1">
      <alignment horizontal="center" vertical="center"/>
    </xf>
    <xf numFmtId="0" fontId="21" fillId="0" borderId="416" xfId="0" applyFont="1" applyBorder="1" applyAlignment="1">
      <alignment horizontal="center" vertical="center"/>
    </xf>
    <xf numFmtId="1" fontId="21" fillId="3" borderId="314" xfId="0" applyNumberFormat="1" applyFont="1" applyFill="1" applyBorder="1" applyAlignment="1">
      <alignment horizontal="center" vertical="center"/>
    </xf>
    <xf numFmtId="1" fontId="21" fillId="3" borderId="314" xfId="0" applyNumberFormat="1" applyFont="1" applyFill="1" applyBorder="1" applyAlignment="1">
      <alignment horizontal="center" vertical="center" wrapText="1"/>
    </xf>
    <xf numFmtId="1" fontId="21" fillId="3" borderId="392" xfId="0" applyNumberFormat="1" applyFont="1" applyFill="1" applyBorder="1" applyAlignment="1">
      <alignment horizontal="center" vertical="center" wrapText="1"/>
    </xf>
    <xf numFmtId="1" fontId="21" fillId="3" borderId="393" xfId="0" applyNumberFormat="1" applyFont="1" applyFill="1" applyBorder="1" applyAlignment="1">
      <alignment horizontal="center" vertical="center" wrapText="1"/>
    </xf>
    <xf numFmtId="1" fontId="21" fillId="3" borderId="394" xfId="0" applyNumberFormat="1" applyFont="1" applyFill="1" applyBorder="1" applyAlignment="1">
      <alignment horizontal="center" vertical="center" wrapText="1"/>
    </xf>
    <xf numFmtId="1" fontId="4" fillId="0" borderId="422" xfId="0" applyNumberFormat="1" applyFont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 vertical="center" wrapText="1"/>
    </xf>
    <xf numFmtId="1" fontId="4" fillId="0" borderId="434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425" xfId="0" applyNumberFormat="1" applyFont="1" applyBorder="1" applyAlignment="1">
      <alignment horizontal="left" vertical="center" wrapText="1"/>
    </xf>
    <xf numFmtId="1" fontId="4" fillId="0" borderId="425" xfId="0" applyNumberFormat="1" applyFont="1" applyBorder="1" applyAlignment="1">
      <alignment horizontal="center" vertical="center" wrapText="1"/>
    </xf>
    <xf numFmtId="1" fontId="4" fillId="0" borderId="432" xfId="0" applyNumberFormat="1" applyFont="1" applyBorder="1" applyAlignment="1">
      <alignment horizontal="center" vertical="center" wrapText="1"/>
    </xf>
    <xf numFmtId="1" fontId="4" fillId="0" borderId="433" xfId="0" applyNumberFormat="1" applyFont="1" applyBorder="1" applyAlignment="1">
      <alignment horizontal="center" vertical="center" wrapText="1"/>
    </xf>
    <xf numFmtId="1" fontId="4" fillId="0" borderId="434" xfId="0" applyNumberFormat="1" applyFont="1" applyBorder="1" applyAlignment="1">
      <alignment horizontal="center" vertical="center"/>
    </xf>
    <xf numFmtId="1" fontId="4" fillId="0" borderId="423" xfId="0" applyNumberFormat="1" applyFont="1" applyBorder="1" applyAlignment="1">
      <alignment horizontal="center" vertical="center"/>
    </xf>
    <xf numFmtId="1" fontId="4" fillId="0" borderId="432" xfId="0" applyNumberFormat="1" applyFont="1" applyBorder="1" applyAlignment="1">
      <alignment horizontal="left" vertical="center" wrapText="1"/>
    </xf>
    <xf numFmtId="1" fontId="4" fillId="0" borderId="435" xfId="0" applyNumberFormat="1" applyFont="1" applyBorder="1" applyAlignment="1">
      <alignment horizontal="center" vertical="center" wrapText="1"/>
    </xf>
    <xf numFmtId="1" fontId="4" fillId="0" borderId="447" xfId="0" applyNumberFormat="1" applyFont="1" applyBorder="1" applyAlignment="1">
      <alignment horizontal="center" vertical="center" wrapText="1"/>
    </xf>
    <xf numFmtId="1" fontId="4" fillId="0" borderId="448" xfId="0" applyNumberFormat="1" applyFont="1" applyBorder="1" applyAlignment="1">
      <alignment horizontal="center" vertical="center" wrapText="1"/>
    </xf>
    <xf numFmtId="1" fontId="4" fillId="0" borderId="449" xfId="0" applyNumberFormat="1" applyFont="1" applyBorder="1" applyAlignment="1">
      <alignment horizontal="center" vertical="center" wrapText="1"/>
    </xf>
    <xf numFmtId="1" fontId="4" fillId="0" borderId="434" xfId="0" applyNumberFormat="1" applyFont="1" applyBorder="1" applyAlignment="1">
      <alignment horizontal="left" vertical="center" wrapText="1"/>
    </xf>
    <xf numFmtId="1" fontId="4" fillId="0" borderId="424" xfId="0" applyNumberFormat="1" applyFont="1" applyBorder="1" applyAlignment="1">
      <alignment horizontal="left" vertical="center" wrapText="1"/>
    </xf>
    <xf numFmtId="1" fontId="4" fillId="0" borderId="323" xfId="0" applyNumberFormat="1" applyFont="1" applyBorder="1" applyAlignment="1">
      <alignment horizontal="left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453" xfId="0" applyNumberFormat="1" applyFont="1" applyBorder="1" applyAlignment="1">
      <alignment horizontal="center" vertical="center" wrapText="1"/>
    </xf>
    <xf numFmtId="1" fontId="4" fillId="0" borderId="432" xfId="0" applyNumberFormat="1" applyFont="1" applyBorder="1" applyAlignment="1">
      <alignment horizontal="center" vertical="center"/>
    </xf>
    <xf numFmtId="1" fontId="4" fillId="0" borderId="422" xfId="0" applyNumberFormat="1" applyFont="1" applyBorder="1" applyAlignment="1">
      <alignment horizontal="center" vertical="center"/>
    </xf>
    <xf numFmtId="1" fontId="4" fillId="0" borderId="446" xfId="0" applyNumberFormat="1" applyFont="1" applyBorder="1" applyAlignment="1">
      <alignment horizontal="center" vertical="center"/>
    </xf>
    <xf numFmtId="1" fontId="4" fillId="0" borderId="454" xfId="0" applyNumberFormat="1" applyFont="1" applyBorder="1" applyAlignment="1">
      <alignment horizontal="center" vertical="center" wrapText="1"/>
    </xf>
    <xf numFmtId="1" fontId="4" fillId="0" borderId="455" xfId="0" applyNumberFormat="1" applyFont="1" applyBorder="1" applyAlignment="1">
      <alignment horizontal="left"/>
    </xf>
    <xf numFmtId="1" fontId="4" fillId="0" borderId="433" xfId="0" applyNumberFormat="1" applyFont="1" applyBorder="1" applyAlignment="1">
      <alignment horizontal="center" vertical="center"/>
    </xf>
    <xf numFmtId="1" fontId="4" fillId="0" borderId="449" xfId="0" applyNumberFormat="1" applyFont="1" applyBorder="1" applyAlignment="1">
      <alignment horizontal="center" vertical="center"/>
    </xf>
    <xf numFmtId="1" fontId="4" fillId="3" borderId="422" xfId="0" applyNumberFormat="1" applyFont="1" applyFill="1" applyBorder="1" applyAlignment="1">
      <alignment horizontal="center" vertical="center" wrapText="1"/>
    </xf>
    <xf numFmtId="1" fontId="4" fillId="3" borderId="449" xfId="0" applyNumberFormat="1" applyFont="1" applyFill="1" applyBorder="1" applyAlignment="1">
      <alignment horizontal="center" vertical="center" wrapText="1"/>
    </xf>
    <xf numFmtId="1" fontId="4" fillId="0" borderId="433" xfId="0" applyNumberFormat="1" applyFont="1" applyBorder="1" applyAlignment="1">
      <alignment horizontal="left" vertical="center" wrapText="1"/>
    </xf>
    <xf numFmtId="1" fontId="4" fillId="0" borderId="426" xfId="0" applyNumberFormat="1" applyFont="1" applyBorder="1" applyAlignment="1">
      <alignment horizontal="center" vertical="center" wrapText="1"/>
    </xf>
    <xf numFmtId="1" fontId="4" fillId="0" borderId="456" xfId="0" applyNumberFormat="1" applyFont="1" applyBorder="1" applyAlignment="1">
      <alignment horizontal="center" vertical="center" wrapText="1"/>
    </xf>
    <xf numFmtId="1" fontId="4" fillId="0" borderId="452" xfId="0" applyNumberFormat="1" applyFont="1" applyBorder="1" applyAlignment="1">
      <alignment horizontal="center" vertical="center" wrapText="1"/>
    </xf>
    <xf numFmtId="1" fontId="4" fillId="3" borderId="446" xfId="0" applyNumberFormat="1" applyFont="1" applyFill="1" applyBorder="1" applyAlignment="1">
      <alignment horizontal="center" vertical="center" wrapText="1"/>
    </xf>
    <xf numFmtId="1" fontId="4" fillId="0" borderId="427" xfId="0" applyNumberFormat="1" applyFont="1" applyBorder="1" applyAlignment="1">
      <alignment horizontal="center" vertical="center" wrapText="1"/>
    </xf>
    <xf numFmtId="1" fontId="4" fillId="0" borderId="422" xfId="0" applyNumberFormat="1" applyFont="1" applyBorder="1" applyAlignment="1">
      <alignment horizontal="left" wrapText="1"/>
    </xf>
    <xf numFmtId="1" fontId="4" fillId="0" borderId="449" xfId="0" applyNumberFormat="1" applyFont="1" applyBorder="1" applyAlignment="1">
      <alignment horizontal="left" wrapText="1"/>
    </xf>
    <xf numFmtId="1" fontId="4" fillId="0" borderId="433" xfId="2" applyNumberFormat="1" applyFont="1" applyBorder="1" applyAlignment="1">
      <alignment horizontal="center" vertical="center" wrapText="1"/>
    </xf>
    <xf numFmtId="1" fontId="4" fillId="0" borderId="433" xfId="3" applyNumberFormat="1" applyFont="1" applyBorder="1" applyAlignment="1">
      <alignment horizontal="center" vertical="center"/>
    </xf>
    <xf numFmtId="1" fontId="4" fillId="0" borderId="425" xfId="2" quotePrefix="1" applyNumberFormat="1" applyFont="1" applyBorder="1" applyAlignment="1">
      <alignment horizontal="center" vertical="center" wrapText="1"/>
    </xf>
    <xf numFmtId="1" fontId="4" fillId="0" borderId="454" xfId="2" quotePrefix="1" applyNumberFormat="1" applyFont="1" applyBorder="1" applyAlignment="1">
      <alignment horizontal="center" vertical="center" wrapText="1"/>
    </xf>
    <xf numFmtId="1" fontId="4" fillId="0" borderId="425" xfId="2" applyNumberFormat="1" applyFont="1" applyBorder="1" applyAlignment="1">
      <alignment horizontal="center" vertical="center" wrapText="1"/>
    </xf>
    <xf numFmtId="1" fontId="4" fillId="0" borderId="457" xfId="2" applyNumberFormat="1" applyFont="1" applyBorder="1" applyAlignment="1" applyProtection="1">
      <alignment horizontal="center" vertical="center" wrapText="1"/>
      <protection locked="0"/>
    </xf>
    <xf numFmtId="1" fontId="4" fillId="0" borderId="433" xfId="2" applyNumberFormat="1" applyFont="1" applyBorder="1" applyAlignment="1" applyProtection="1">
      <alignment horizontal="center" vertical="center" wrapText="1"/>
      <protection locked="0"/>
    </xf>
    <xf numFmtId="1" fontId="4" fillId="0" borderId="432" xfId="2" applyNumberFormat="1" applyFont="1" applyBorder="1" applyAlignment="1" applyProtection="1">
      <alignment horizontal="center" vertical="center" wrapText="1"/>
      <protection locked="0"/>
    </xf>
    <xf numFmtId="1" fontId="4" fillId="0" borderId="458" xfId="0" applyNumberFormat="1" applyFont="1" applyBorder="1" applyAlignment="1">
      <alignment horizontal="center" vertical="center" wrapText="1"/>
    </xf>
    <xf numFmtId="1" fontId="4" fillId="0" borderId="432" xfId="2" applyNumberFormat="1" applyFont="1" applyBorder="1" applyAlignment="1">
      <alignment horizontal="left" vertical="center" wrapText="1"/>
    </xf>
    <xf numFmtId="1" fontId="4" fillId="0" borderId="422" xfId="2" quotePrefix="1" applyNumberFormat="1" applyFont="1" applyBorder="1" applyAlignment="1">
      <alignment horizontal="center" vertical="center" wrapText="1"/>
    </xf>
    <xf numFmtId="1" fontId="4" fillId="0" borderId="446" xfId="2" quotePrefix="1" applyNumberFormat="1" applyFont="1" applyBorder="1" applyAlignment="1">
      <alignment horizontal="center" vertical="center" wrapText="1"/>
    </xf>
    <xf numFmtId="1" fontId="4" fillId="0" borderId="451" xfId="2" quotePrefix="1" applyNumberFormat="1" applyFont="1" applyBorder="1" applyAlignment="1">
      <alignment horizontal="center" vertical="center" wrapText="1"/>
    </xf>
    <xf numFmtId="1" fontId="4" fillId="0" borderId="432" xfId="2" applyNumberFormat="1" applyFont="1" applyBorder="1" applyAlignment="1">
      <alignment horizontal="center" vertical="center" wrapText="1"/>
    </xf>
    <xf numFmtId="1" fontId="4" fillId="0" borderId="447" xfId="2" applyNumberFormat="1" applyFont="1" applyBorder="1" applyAlignment="1">
      <alignment horizontal="center" vertical="center" wrapText="1"/>
    </xf>
    <xf numFmtId="1" fontId="4" fillId="0" borderId="448" xfId="2" applyNumberFormat="1" applyFont="1" applyBorder="1" applyAlignment="1">
      <alignment horizontal="center" vertical="center" wrapText="1"/>
    </xf>
    <xf numFmtId="0" fontId="21" fillId="0" borderId="425" xfId="0" applyFont="1" applyBorder="1" applyAlignment="1">
      <alignment horizontal="center" vertical="center" wrapText="1"/>
    </xf>
    <xf numFmtId="0" fontId="21" fillId="0" borderId="454" xfId="0" applyFont="1" applyBorder="1" applyAlignment="1">
      <alignment horizontal="center" vertical="center" wrapText="1"/>
    </xf>
    <xf numFmtId="0" fontId="21" fillId="0" borderId="446" xfId="0" applyFont="1" applyBorder="1" applyAlignment="1">
      <alignment horizontal="center" vertical="center" wrapText="1"/>
    </xf>
    <xf numFmtId="0" fontId="21" fillId="0" borderId="452" xfId="0" applyFont="1" applyBorder="1" applyAlignment="1">
      <alignment horizontal="center" vertical="center" wrapText="1"/>
    </xf>
    <xf numFmtId="0" fontId="4" fillId="0" borderId="425" xfId="0" applyFont="1" applyBorder="1" applyAlignment="1">
      <alignment horizontal="center" vertical="center" wrapText="1"/>
    </xf>
    <xf numFmtId="1" fontId="4" fillId="0" borderId="422" xfId="2" applyNumberFormat="1" applyFont="1" applyBorder="1" applyAlignment="1">
      <alignment horizontal="center" vertical="center" wrapText="1"/>
    </xf>
    <xf numFmtId="1" fontId="4" fillId="0" borderId="449" xfId="2" applyNumberFormat="1" applyFont="1" applyBorder="1" applyAlignment="1">
      <alignment horizontal="center" vertical="center" wrapText="1"/>
    </xf>
    <xf numFmtId="0" fontId="21" fillId="0" borderId="425" xfId="0" applyFont="1" applyBorder="1" applyAlignment="1">
      <alignment horizontal="left" vertical="center" wrapText="1"/>
    </xf>
    <xf numFmtId="1" fontId="4" fillId="0" borderId="433" xfId="2" applyNumberFormat="1" applyFont="1" applyBorder="1" applyAlignment="1">
      <alignment horizontal="center" vertical="center"/>
    </xf>
    <xf numFmtId="1" fontId="4" fillId="0" borderId="459" xfId="2" applyNumberFormat="1" applyFont="1" applyBorder="1" applyAlignment="1">
      <alignment horizontal="center" vertical="center" wrapText="1"/>
    </xf>
    <xf numFmtId="0" fontId="4" fillId="0" borderId="425" xfId="0" applyFont="1" applyBorder="1" applyAlignment="1">
      <alignment horizontal="center" vertical="center"/>
    </xf>
    <xf numFmtId="0" fontId="4" fillId="0" borderId="432" xfId="0" applyFont="1" applyBorder="1" applyAlignment="1">
      <alignment horizontal="left" vertical="center" wrapText="1"/>
    </xf>
    <xf numFmtId="1" fontId="4" fillId="15" borderId="432" xfId="0" applyNumberFormat="1" applyFont="1" applyFill="1" applyBorder="1" applyAlignment="1">
      <alignment horizontal="center" vertical="center"/>
    </xf>
    <xf numFmtId="1" fontId="4" fillId="15" borderId="433" xfId="0" applyNumberFormat="1" applyFont="1" applyFill="1" applyBorder="1" applyAlignment="1">
      <alignment horizontal="center" vertical="center" wrapText="1"/>
    </xf>
    <xf numFmtId="1" fontId="4" fillId="15" borderId="422" xfId="0" applyNumberFormat="1" applyFont="1" applyFill="1" applyBorder="1" applyAlignment="1">
      <alignment horizontal="center" vertical="center" wrapText="1"/>
    </xf>
    <xf numFmtId="1" fontId="4" fillId="15" borderId="446" xfId="0" applyNumberFormat="1" applyFont="1" applyFill="1" applyBorder="1" applyAlignment="1">
      <alignment horizontal="center" vertical="center" wrapText="1"/>
    </xf>
    <xf numFmtId="1" fontId="4" fillId="15" borderId="453" xfId="0" applyNumberFormat="1" applyFont="1" applyFill="1" applyBorder="1" applyAlignment="1">
      <alignment horizontal="center" vertical="center" wrapText="1"/>
    </xf>
    <xf numFmtId="1" fontId="4" fillId="15" borderId="422" xfId="0" applyNumberFormat="1" applyFont="1" applyFill="1" applyBorder="1" applyAlignment="1">
      <alignment horizontal="center" vertical="center"/>
    </xf>
    <xf numFmtId="1" fontId="4" fillId="15" borderId="449" xfId="0" applyNumberFormat="1" applyFont="1" applyFill="1" applyBorder="1" applyAlignment="1">
      <alignment horizontal="center" vertical="center"/>
    </xf>
    <xf numFmtId="1" fontId="4" fillId="15" borderId="451" xfId="0" applyNumberFormat="1" applyFont="1" applyFill="1" applyBorder="1" applyAlignment="1">
      <alignment horizontal="center" vertical="center" wrapText="1"/>
    </xf>
    <xf numFmtId="1" fontId="4" fillId="15" borderId="432" xfId="0" applyNumberFormat="1" applyFont="1" applyFill="1" applyBorder="1" applyAlignment="1">
      <alignment horizontal="center" vertical="center" wrapText="1"/>
    </xf>
    <xf numFmtId="1" fontId="4" fillId="15" borderId="449" xfId="0" applyNumberFormat="1" applyFont="1" applyFill="1" applyBorder="1" applyAlignment="1">
      <alignment horizontal="center" vertical="center" wrapText="1"/>
    </xf>
    <xf numFmtId="1" fontId="4" fillId="15" borderId="453" xfId="0" applyNumberFormat="1" applyFont="1" applyFill="1" applyBorder="1" applyAlignment="1">
      <alignment horizontal="center" vertical="center"/>
    </xf>
    <xf numFmtId="0" fontId="4" fillId="0" borderId="433" xfId="0" applyFont="1" applyBorder="1" applyAlignment="1">
      <alignment horizontal="center" vertical="center"/>
    </xf>
    <xf numFmtId="1" fontId="4" fillId="3" borderId="432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422" xfId="0" applyNumberFormat="1" applyFont="1" applyFill="1" applyBorder="1" applyAlignment="1">
      <alignment horizontal="center" vertical="center"/>
    </xf>
    <xf numFmtId="1" fontId="21" fillId="3" borderId="446" xfId="0" applyNumberFormat="1" applyFont="1" applyFill="1" applyBorder="1" applyAlignment="1">
      <alignment horizontal="center" vertical="center"/>
    </xf>
    <xf numFmtId="1" fontId="21" fillId="3" borderId="449" xfId="0" applyNumberFormat="1" applyFont="1" applyFill="1" applyBorder="1" applyAlignment="1">
      <alignment horizontal="center" vertical="center"/>
    </xf>
    <xf numFmtId="0" fontId="21" fillId="0" borderId="422" xfId="0" applyFont="1" applyBorder="1" applyAlignment="1">
      <alignment horizontal="center" vertical="center"/>
    </xf>
    <xf numFmtId="0" fontId="21" fillId="0" borderId="446" xfId="0" applyFont="1" applyBorder="1" applyAlignment="1">
      <alignment horizontal="center" vertical="center"/>
    </xf>
    <xf numFmtId="0" fontId="21" fillId="0" borderId="449" xfId="0" applyFont="1" applyBorder="1" applyAlignment="1">
      <alignment horizontal="center" vertical="center"/>
    </xf>
    <xf numFmtId="0" fontId="21" fillId="0" borderId="453" xfId="0" applyFont="1" applyBorder="1" applyAlignment="1">
      <alignment horizontal="center" vertical="center"/>
    </xf>
    <xf numFmtId="1" fontId="21" fillId="3" borderId="425" xfId="0" applyNumberFormat="1" applyFont="1" applyFill="1" applyBorder="1" applyAlignment="1">
      <alignment horizontal="center" vertical="center"/>
    </xf>
    <xf numFmtId="1" fontId="21" fillId="3" borderId="425" xfId="0" applyNumberFormat="1" applyFont="1" applyFill="1" applyBorder="1" applyAlignment="1">
      <alignment horizontal="center" vertical="center" wrapText="1"/>
    </xf>
    <xf numFmtId="1" fontId="21" fillId="3" borderId="454" xfId="0" applyNumberFormat="1" applyFont="1" applyFill="1" applyBorder="1" applyAlignment="1">
      <alignment horizontal="center" vertical="center" wrapText="1"/>
    </xf>
    <xf numFmtId="1" fontId="21" fillId="3" borderId="422" xfId="0" applyNumberFormat="1" applyFont="1" applyFill="1" applyBorder="1" applyAlignment="1">
      <alignment horizontal="center" vertical="center" wrapText="1"/>
    </xf>
    <xf numFmtId="1" fontId="21" fillId="3" borderId="446" xfId="0" applyNumberFormat="1" applyFont="1" applyFill="1" applyBorder="1" applyAlignment="1">
      <alignment horizontal="center" vertical="center" wrapText="1"/>
    </xf>
    <xf numFmtId="1" fontId="21" fillId="3" borderId="449" xfId="0" applyNumberFormat="1" applyFont="1" applyFill="1" applyBorder="1" applyAlignment="1">
      <alignment horizontal="center" vertical="center" wrapText="1"/>
    </xf>
    <xf numFmtId="1" fontId="4" fillId="0" borderId="477" xfId="0" applyNumberFormat="1" applyFont="1" applyBorder="1" applyAlignment="1">
      <alignment horizontal="center" vertical="center" wrapText="1"/>
    </xf>
    <xf numFmtId="1" fontId="4" fillId="0" borderId="478" xfId="0" applyNumberFormat="1" applyFont="1" applyBorder="1" applyAlignment="1">
      <alignment horizontal="center" vertical="center" wrapText="1"/>
    </xf>
    <xf numFmtId="1" fontId="4" fillId="0" borderId="466" xfId="0" applyNumberFormat="1" applyFont="1" applyBorder="1" applyAlignment="1">
      <alignment horizontal="left" vertical="center" wrapText="1"/>
    </xf>
    <xf numFmtId="1" fontId="4" fillId="0" borderId="466" xfId="0" applyNumberFormat="1" applyFont="1" applyBorder="1" applyAlignment="1">
      <alignment horizontal="center" vertical="center" wrapText="1"/>
    </xf>
    <xf numFmtId="1" fontId="4" fillId="0" borderId="467" xfId="0" applyNumberFormat="1" applyFont="1" applyBorder="1" applyAlignment="1">
      <alignment horizontal="center" vertical="center" wrapText="1"/>
    </xf>
    <xf numFmtId="1" fontId="4" fillId="0" borderId="475" xfId="0" applyNumberFormat="1" applyFont="1" applyBorder="1" applyAlignment="1">
      <alignment horizontal="center" vertical="center" wrapText="1"/>
    </xf>
    <xf numFmtId="1" fontId="4" fillId="0" borderId="476" xfId="0" applyNumberFormat="1" applyFont="1" applyBorder="1" applyAlignment="1">
      <alignment horizontal="center" vertical="center" wrapText="1"/>
    </xf>
    <xf numFmtId="1" fontId="4" fillId="0" borderId="477" xfId="0" applyNumberFormat="1" applyFont="1" applyBorder="1" applyAlignment="1">
      <alignment horizontal="center" vertical="center"/>
    </xf>
    <xf numFmtId="1" fontId="4" fillId="0" borderId="459" xfId="0" applyNumberFormat="1" applyFont="1" applyBorder="1" applyAlignment="1">
      <alignment horizontal="center" vertical="center" wrapText="1"/>
    </xf>
    <xf numFmtId="1" fontId="4" fillId="0" borderId="493" xfId="0" applyNumberFormat="1" applyFont="1" applyBorder="1" applyAlignment="1">
      <alignment horizontal="center" vertical="center" wrapText="1"/>
    </xf>
    <xf numFmtId="1" fontId="4" fillId="0" borderId="494" xfId="0" applyNumberFormat="1" applyFont="1" applyBorder="1" applyAlignment="1">
      <alignment horizontal="center" vertical="center" wrapText="1"/>
    </xf>
    <xf numFmtId="1" fontId="4" fillId="0" borderId="492" xfId="0" applyNumberFormat="1" applyFont="1" applyBorder="1" applyAlignment="1">
      <alignment horizontal="center" vertical="center" wrapText="1"/>
    </xf>
    <xf numFmtId="1" fontId="4" fillId="0" borderId="477" xfId="0" applyNumberFormat="1" applyFont="1" applyBorder="1" applyAlignment="1">
      <alignment horizontal="left" vertical="center" wrapText="1"/>
    </xf>
    <xf numFmtId="1" fontId="4" fillId="0" borderId="478" xfId="0" applyNumberFormat="1" applyFont="1" applyBorder="1" applyAlignment="1">
      <alignment horizontal="left" vertical="center" wrapText="1"/>
    </xf>
    <xf numFmtId="1" fontId="4" fillId="0" borderId="498" xfId="0" applyNumberFormat="1" applyFont="1" applyBorder="1" applyAlignment="1">
      <alignment horizontal="center" vertical="center" wrapText="1"/>
    </xf>
    <xf numFmtId="1" fontId="4" fillId="0" borderId="497" xfId="0" applyNumberFormat="1" applyFont="1" applyBorder="1" applyAlignment="1">
      <alignment horizontal="center" vertical="center" wrapText="1"/>
    </xf>
    <xf numFmtId="1" fontId="4" fillId="0" borderId="501" xfId="0" applyNumberFormat="1" applyFont="1" applyBorder="1" applyAlignment="1">
      <alignment horizontal="center" vertical="center" wrapText="1"/>
    </xf>
    <xf numFmtId="1" fontId="4" fillId="0" borderId="491" xfId="0" applyNumberFormat="1" applyFont="1" applyBorder="1" applyAlignment="1">
      <alignment horizontal="left" vertical="center" wrapText="1"/>
    </xf>
    <xf numFmtId="1" fontId="4" fillId="0" borderId="490" xfId="0" applyNumberFormat="1" applyFont="1" applyBorder="1" applyAlignment="1">
      <alignment horizontal="left" vertical="center" wrapText="1"/>
    </xf>
    <xf numFmtId="1" fontId="4" fillId="0" borderId="497" xfId="0" applyNumberFormat="1" applyFont="1" applyBorder="1" applyAlignment="1">
      <alignment horizontal="center" vertical="center"/>
    </xf>
    <xf numFmtId="1" fontId="4" fillId="0" borderId="499" xfId="0" applyNumberFormat="1" applyFont="1" applyBorder="1" applyAlignment="1">
      <alignment horizontal="center" vertical="center" wrapText="1"/>
    </xf>
    <xf numFmtId="1" fontId="4" fillId="0" borderId="492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0" borderId="503" xfId="0" applyNumberFormat="1" applyFont="1" applyBorder="1" applyAlignment="1">
      <alignment horizontal="center" vertical="center" wrapText="1"/>
    </xf>
    <xf numFmtId="1" fontId="4" fillId="0" borderId="502" xfId="0" applyNumberFormat="1" applyFont="1" applyBorder="1" applyAlignment="1">
      <alignment horizontal="center" vertical="center" wrapText="1"/>
    </xf>
    <xf numFmtId="1" fontId="4" fillId="0" borderId="505" xfId="0" applyNumberFormat="1" applyFont="1" applyBorder="1" applyAlignment="1">
      <alignment horizontal="left"/>
    </xf>
    <xf numFmtId="1" fontId="4" fillId="0" borderId="490" xfId="0" applyNumberFormat="1" applyFont="1" applyBorder="1" applyAlignment="1">
      <alignment horizontal="left"/>
    </xf>
    <xf numFmtId="1" fontId="4" fillId="0" borderId="498" xfId="0" applyNumberFormat="1" applyFont="1" applyBorder="1" applyAlignment="1">
      <alignment horizontal="center" vertical="center"/>
    </xf>
    <xf numFmtId="1" fontId="4" fillId="0" borderId="502" xfId="0" applyNumberFormat="1" applyFont="1" applyBorder="1" applyAlignment="1">
      <alignment horizontal="center" vertical="center"/>
    </xf>
    <xf numFmtId="1" fontId="4" fillId="0" borderId="484" xfId="0" applyNumberFormat="1" applyFont="1" applyBorder="1" applyAlignment="1">
      <alignment horizontal="left" vertical="center"/>
    </xf>
    <xf numFmtId="1" fontId="4" fillId="3" borderId="477" xfId="0" applyNumberFormat="1" applyFont="1" applyFill="1" applyBorder="1" applyAlignment="1">
      <alignment horizontal="center" vertical="center" wrapText="1"/>
    </xf>
    <xf numFmtId="1" fontId="4" fillId="3" borderId="502" xfId="0" applyNumberFormat="1" applyFont="1" applyFill="1" applyBorder="1" applyAlignment="1">
      <alignment horizontal="center" vertical="center" wrapText="1"/>
    </xf>
    <xf numFmtId="1" fontId="4" fillId="0" borderId="497" xfId="0" applyNumberFormat="1" applyFont="1" applyBorder="1" applyAlignment="1">
      <alignment horizontal="left" vertical="center" wrapText="1"/>
    </xf>
    <xf numFmtId="1" fontId="4" fillId="0" borderId="498" xfId="0" applyNumberFormat="1" applyFont="1" applyBorder="1" applyAlignment="1">
      <alignment horizontal="left" vertical="center" wrapText="1"/>
    </xf>
    <xf numFmtId="1" fontId="4" fillId="0" borderId="484" xfId="0" applyNumberFormat="1" applyFont="1" applyBorder="1" applyAlignment="1">
      <alignment horizontal="left" vertical="center" wrapText="1"/>
    </xf>
    <xf numFmtId="1" fontId="4" fillId="0" borderId="480" xfId="0" applyNumberFormat="1" applyFont="1" applyBorder="1" applyAlignment="1">
      <alignment horizontal="center" vertical="center" wrapText="1"/>
    </xf>
    <xf numFmtId="1" fontId="4" fillId="0" borderId="479" xfId="0" applyNumberFormat="1" applyFont="1" applyBorder="1" applyAlignment="1">
      <alignment horizontal="center" vertical="center" wrapText="1"/>
    </xf>
    <xf numFmtId="1" fontId="4" fillId="0" borderId="481" xfId="0" applyNumberFormat="1" applyFont="1" applyBorder="1" applyAlignment="1">
      <alignment horizontal="center" vertical="center" wrapText="1"/>
    </xf>
    <xf numFmtId="1" fontId="4" fillId="3" borderId="7" xfId="0" applyNumberFormat="1" applyFont="1" applyFill="1" applyBorder="1" applyAlignment="1">
      <alignment horizontal="center" vertical="center" wrapText="1"/>
    </xf>
    <xf numFmtId="1" fontId="4" fillId="0" borderId="485" xfId="0" applyNumberFormat="1" applyFont="1" applyBorder="1" applyAlignment="1">
      <alignment horizontal="center" vertical="center" wrapText="1"/>
    </xf>
    <xf numFmtId="1" fontId="4" fillId="0" borderId="486" xfId="0" applyNumberFormat="1" applyFont="1" applyBorder="1" applyAlignment="1">
      <alignment horizontal="center" vertical="center" wrapText="1"/>
    </xf>
    <xf numFmtId="1" fontId="4" fillId="0" borderId="64" xfId="0" applyNumberFormat="1" applyFont="1" applyBorder="1" applyAlignment="1">
      <alignment horizontal="center" vertical="center" wrapText="1"/>
    </xf>
    <xf numFmtId="1" fontId="4" fillId="0" borderId="491" xfId="0" applyNumberFormat="1" applyFont="1" applyBorder="1" applyAlignment="1">
      <alignment horizontal="left" vertical="center"/>
    </xf>
    <xf numFmtId="1" fontId="4" fillId="0" borderId="490" xfId="0" applyNumberFormat="1" applyFont="1" applyBorder="1" applyAlignment="1">
      <alignment horizontal="left" vertical="center"/>
    </xf>
    <xf numFmtId="1" fontId="4" fillId="0" borderId="477" xfId="0" applyNumberFormat="1" applyFont="1" applyBorder="1" applyAlignment="1">
      <alignment horizontal="left" wrapText="1"/>
    </xf>
    <xf numFmtId="1" fontId="4" fillId="0" borderId="502" xfId="0" applyNumberFormat="1" applyFont="1" applyBorder="1" applyAlignment="1">
      <alignment horizontal="left" wrapText="1"/>
    </xf>
    <xf numFmtId="1" fontId="4" fillId="0" borderId="498" xfId="2" applyNumberFormat="1" applyFont="1" applyBorder="1" applyAlignment="1">
      <alignment horizontal="center" vertical="center" wrapText="1"/>
    </xf>
    <xf numFmtId="1" fontId="4" fillId="0" borderId="498" xfId="3" applyNumberFormat="1" applyFont="1" applyBorder="1" applyAlignment="1">
      <alignment horizontal="center" vertical="center"/>
    </xf>
    <xf numFmtId="1" fontId="4" fillId="0" borderId="499" xfId="2" quotePrefix="1" applyNumberFormat="1" applyFont="1" applyBorder="1" applyAlignment="1">
      <alignment horizontal="center" vertical="center" wrapText="1"/>
    </xf>
    <xf numFmtId="1" fontId="4" fillId="0" borderId="503" xfId="2" quotePrefix="1" applyNumberFormat="1" applyFont="1" applyBorder="1" applyAlignment="1">
      <alignment horizontal="center" vertical="center" wrapText="1"/>
    </xf>
    <xf numFmtId="1" fontId="4" fillId="0" borderId="499" xfId="2" applyNumberFormat="1" applyFont="1" applyBorder="1" applyAlignment="1">
      <alignment horizontal="center" vertical="center" wrapText="1"/>
    </xf>
    <xf numFmtId="1" fontId="4" fillId="0" borderId="507" xfId="2" applyNumberFormat="1" applyFont="1" applyBorder="1" applyAlignment="1" applyProtection="1">
      <alignment horizontal="center" vertical="center" wrapText="1"/>
      <protection locked="0"/>
    </xf>
    <xf numFmtId="1" fontId="4" fillId="0" borderId="498" xfId="2" applyNumberFormat="1" applyFont="1" applyBorder="1" applyAlignment="1" applyProtection="1">
      <alignment horizontal="center" vertical="center" wrapText="1"/>
      <protection locked="0"/>
    </xf>
    <xf numFmtId="1" fontId="4" fillId="0" borderId="497" xfId="2" applyNumberFormat="1" applyFont="1" applyBorder="1" applyAlignment="1" applyProtection="1">
      <alignment horizontal="center" vertical="center" wrapText="1"/>
      <protection locked="0"/>
    </xf>
    <xf numFmtId="1" fontId="4" fillId="0" borderId="508" xfId="0" applyNumberFormat="1" applyFont="1" applyBorder="1" applyAlignment="1">
      <alignment horizontal="center" vertical="center" wrapText="1"/>
    </xf>
    <xf numFmtId="1" fontId="4" fillId="0" borderId="497" xfId="2" applyNumberFormat="1" applyFont="1" applyBorder="1" applyAlignment="1">
      <alignment horizontal="left" vertical="center" wrapText="1"/>
    </xf>
    <xf numFmtId="1" fontId="4" fillId="0" borderId="477" xfId="2" quotePrefix="1" applyNumberFormat="1" applyFont="1" applyBorder="1" applyAlignment="1">
      <alignment horizontal="center" vertical="center" wrapText="1"/>
    </xf>
    <xf numFmtId="1" fontId="4" fillId="0" borderId="7" xfId="2" quotePrefix="1" applyNumberFormat="1" applyFont="1" applyBorder="1" applyAlignment="1">
      <alignment horizontal="center" vertical="center" wrapText="1"/>
    </xf>
    <xf numFmtId="1" fontId="4" fillId="0" borderId="500" xfId="2" quotePrefix="1" applyNumberFormat="1" applyFont="1" applyBorder="1" applyAlignment="1">
      <alignment horizontal="center" vertical="center" wrapText="1"/>
    </xf>
    <xf numFmtId="1" fontId="4" fillId="0" borderId="497" xfId="2" applyNumberFormat="1" applyFont="1" applyBorder="1" applyAlignment="1">
      <alignment horizontal="center" vertical="center" wrapText="1"/>
    </xf>
    <xf numFmtId="1" fontId="4" fillId="0" borderId="493" xfId="2" applyNumberFormat="1" applyFont="1" applyBorder="1" applyAlignment="1">
      <alignment horizontal="center" vertical="center" wrapText="1"/>
    </xf>
    <xf numFmtId="1" fontId="4" fillId="0" borderId="485" xfId="2" applyNumberFormat="1" applyFont="1" applyBorder="1" applyAlignment="1">
      <alignment horizontal="left" vertical="center" wrapText="1"/>
    </xf>
    <xf numFmtId="1" fontId="4" fillId="0" borderId="486" xfId="2" applyNumberFormat="1" applyFont="1" applyBorder="1" applyAlignment="1">
      <alignment horizontal="left" vertical="center" wrapText="1"/>
    </xf>
    <xf numFmtId="1" fontId="4" fillId="0" borderId="494" xfId="2" applyNumberFormat="1" applyFont="1" applyBorder="1" applyAlignment="1">
      <alignment horizontal="center" vertical="center" wrapText="1"/>
    </xf>
    <xf numFmtId="0" fontId="21" fillId="0" borderId="499" xfId="0" applyFont="1" applyBorder="1" applyAlignment="1">
      <alignment horizontal="center" vertical="center" wrapText="1"/>
    </xf>
    <xf numFmtId="0" fontId="21" fillId="0" borderId="50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481" xfId="0" applyFont="1" applyBorder="1" applyAlignment="1">
      <alignment horizontal="center" vertical="center" wrapText="1"/>
    </xf>
    <xf numFmtId="0" fontId="4" fillId="0" borderId="499" xfId="0" applyFont="1" applyBorder="1" applyAlignment="1">
      <alignment horizontal="center" vertical="center" wrapText="1"/>
    </xf>
    <xf numFmtId="0" fontId="21" fillId="0" borderId="484" xfId="0" applyFont="1" applyBorder="1" applyAlignment="1">
      <alignment vertical="center" wrapText="1"/>
    </xf>
    <xf numFmtId="1" fontId="4" fillId="0" borderId="477" xfId="2" applyNumberFormat="1" applyFont="1" applyBorder="1" applyAlignment="1">
      <alignment horizontal="center" vertical="center" wrapText="1"/>
    </xf>
    <xf numFmtId="1" fontId="4" fillId="0" borderId="502" xfId="2" applyNumberFormat="1" applyFont="1" applyBorder="1" applyAlignment="1">
      <alignment horizontal="center" vertical="center" wrapText="1"/>
    </xf>
    <xf numFmtId="1" fontId="4" fillId="0" borderId="491" xfId="2" applyNumberFormat="1" applyFont="1" applyBorder="1" applyAlignment="1">
      <alignment horizontal="left" vertical="center" wrapText="1"/>
    </xf>
    <xf numFmtId="1" fontId="4" fillId="0" borderId="490" xfId="2" applyNumberFormat="1" applyFont="1" applyBorder="1" applyAlignment="1">
      <alignment horizontal="left" vertical="center" wrapText="1"/>
    </xf>
    <xf numFmtId="0" fontId="21" fillId="0" borderId="499" xfId="0" applyFont="1" applyBorder="1" applyAlignment="1">
      <alignment horizontal="left" vertical="center" wrapText="1"/>
    </xf>
    <xf numFmtId="1" fontId="4" fillId="0" borderId="498" xfId="2" applyNumberFormat="1" applyFont="1" applyBorder="1" applyAlignment="1">
      <alignment horizontal="center" vertical="center"/>
    </xf>
    <xf numFmtId="1" fontId="4" fillId="0" borderId="511" xfId="2" applyNumberFormat="1" applyFont="1" applyBorder="1" applyAlignment="1">
      <alignment horizontal="center" vertical="center" wrapText="1"/>
    </xf>
    <xf numFmtId="0" fontId="4" fillId="0" borderId="499" xfId="0" applyFont="1" applyBorder="1" applyAlignment="1">
      <alignment horizontal="center" vertical="center"/>
    </xf>
    <xf numFmtId="0" fontId="4" fillId="0" borderId="497" xfId="0" applyFont="1" applyBorder="1" applyAlignment="1">
      <alignment horizontal="left" vertical="center" wrapText="1"/>
    </xf>
    <xf numFmtId="1" fontId="4" fillId="15" borderId="497" xfId="0" applyNumberFormat="1" applyFont="1" applyFill="1" applyBorder="1" applyAlignment="1">
      <alignment horizontal="center" vertical="center"/>
    </xf>
    <xf numFmtId="1" fontId="4" fillId="15" borderId="498" xfId="0" applyNumberFormat="1" applyFont="1" applyFill="1" applyBorder="1" applyAlignment="1">
      <alignment horizontal="center" vertical="center" wrapText="1"/>
    </xf>
    <xf numFmtId="1" fontId="4" fillId="15" borderId="477" xfId="0" applyNumberFormat="1" applyFont="1" applyFill="1" applyBorder="1" applyAlignment="1">
      <alignment horizontal="center" vertical="center" wrapText="1"/>
    </xf>
    <xf numFmtId="1" fontId="4" fillId="15" borderId="7" xfId="0" applyNumberFormat="1" applyFont="1" applyFill="1" applyBorder="1" applyAlignment="1">
      <alignment horizontal="center" vertical="center" wrapText="1"/>
    </xf>
    <xf numFmtId="1" fontId="4" fillId="15" borderId="501" xfId="0" applyNumberFormat="1" applyFont="1" applyFill="1" applyBorder="1" applyAlignment="1">
      <alignment horizontal="center" vertical="center" wrapText="1"/>
    </xf>
    <xf numFmtId="1" fontId="4" fillId="15" borderId="477" xfId="0" applyNumberFormat="1" applyFont="1" applyFill="1" applyBorder="1" applyAlignment="1">
      <alignment horizontal="center" vertical="center"/>
    </xf>
    <xf numFmtId="1" fontId="4" fillId="15" borderId="502" xfId="0" applyNumberFormat="1" applyFont="1" applyFill="1" applyBorder="1" applyAlignment="1">
      <alignment horizontal="center" vertical="center"/>
    </xf>
    <xf numFmtId="1" fontId="4" fillId="15" borderId="500" xfId="0" applyNumberFormat="1" applyFont="1" applyFill="1" applyBorder="1" applyAlignment="1">
      <alignment horizontal="center" vertical="center" wrapText="1"/>
    </xf>
    <xf numFmtId="1" fontId="4" fillId="15" borderId="497" xfId="0" applyNumberFormat="1" applyFont="1" applyFill="1" applyBorder="1" applyAlignment="1">
      <alignment horizontal="center" vertical="center" wrapText="1"/>
    </xf>
    <xf numFmtId="1" fontId="4" fillId="15" borderId="502" xfId="0" applyNumberFormat="1" applyFont="1" applyFill="1" applyBorder="1" applyAlignment="1">
      <alignment horizontal="center" vertical="center" wrapText="1"/>
    </xf>
    <xf numFmtId="1" fontId="4" fillId="15" borderId="501" xfId="0" applyNumberFormat="1" applyFont="1" applyFill="1" applyBorder="1" applyAlignment="1">
      <alignment horizontal="center" vertical="center"/>
    </xf>
    <xf numFmtId="0" fontId="4" fillId="0" borderId="498" xfId="0" applyFont="1" applyBorder="1" applyAlignment="1">
      <alignment horizontal="center" vertical="center"/>
    </xf>
    <xf numFmtId="1" fontId="4" fillId="3" borderId="497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477" xfId="0" applyNumberFormat="1" applyFont="1" applyFill="1" applyBorder="1" applyAlignment="1">
      <alignment horizontal="center" vertical="center"/>
    </xf>
    <xf numFmtId="1" fontId="21" fillId="3" borderId="7" xfId="0" applyNumberFormat="1" applyFont="1" applyFill="1" applyBorder="1" applyAlignment="1">
      <alignment horizontal="center" vertical="center"/>
    </xf>
    <xf numFmtId="1" fontId="21" fillId="3" borderId="502" xfId="0" applyNumberFormat="1" applyFont="1" applyFill="1" applyBorder="1" applyAlignment="1">
      <alignment horizontal="center" vertical="center"/>
    </xf>
    <xf numFmtId="0" fontId="21" fillId="0" borderId="47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502" xfId="0" applyFont="1" applyBorder="1" applyAlignment="1">
      <alignment horizontal="center" vertical="center"/>
    </xf>
    <xf numFmtId="0" fontId="21" fillId="0" borderId="501" xfId="0" applyFont="1" applyBorder="1" applyAlignment="1">
      <alignment horizontal="center" vertical="center"/>
    </xf>
    <xf numFmtId="1" fontId="21" fillId="3" borderId="499" xfId="0" applyNumberFormat="1" applyFont="1" applyFill="1" applyBorder="1" applyAlignment="1">
      <alignment horizontal="center" vertical="center"/>
    </xf>
    <xf numFmtId="1" fontId="21" fillId="3" borderId="499" xfId="0" applyNumberFormat="1" applyFont="1" applyFill="1" applyBorder="1" applyAlignment="1">
      <alignment horizontal="center" vertical="center" wrapText="1"/>
    </xf>
    <xf numFmtId="1" fontId="21" fillId="3" borderId="503" xfId="0" applyNumberFormat="1" applyFont="1" applyFill="1" applyBorder="1" applyAlignment="1">
      <alignment horizontal="center" vertical="center" wrapText="1"/>
    </xf>
    <xf numFmtId="1" fontId="21" fillId="3" borderId="477" xfId="0" applyNumberFormat="1" applyFont="1" applyFill="1" applyBorder="1" applyAlignment="1">
      <alignment horizontal="center" vertical="center" wrapText="1"/>
    </xf>
    <xf numFmtId="1" fontId="21" fillId="3" borderId="7" xfId="0" applyNumberFormat="1" applyFont="1" applyFill="1" applyBorder="1" applyAlignment="1">
      <alignment horizontal="center" vertical="center" wrapText="1"/>
    </xf>
    <xf numFmtId="1" fontId="21" fillId="3" borderId="502" xfId="0" applyNumberFormat="1" applyFont="1" applyFill="1" applyBorder="1" applyAlignment="1">
      <alignment horizontal="center" vertical="center" wrapText="1"/>
    </xf>
    <xf numFmtId="1" fontId="4" fillId="0" borderId="529" xfId="0" applyNumberFormat="1" applyFont="1" applyBorder="1" applyAlignment="1">
      <alignment horizontal="center" vertical="center" wrapText="1"/>
    </xf>
    <xf numFmtId="1" fontId="4" fillId="0" borderId="530" xfId="0" applyNumberFormat="1" applyFont="1" applyBorder="1" applyAlignment="1">
      <alignment horizontal="center" vertical="center" wrapText="1"/>
    </xf>
    <xf numFmtId="1" fontId="4" fillId="0" borderId="518" xfId="0" applyNumberFormat="1" applyFont="1" applyBorder="1" applyAlignment="1">
      <alignment horizontal="left" vertical="center" wrapText="1"/>
    </xf>
    <xf numFmtId="1" fontId="4" fillId="0" borderId="518" xfId="0" applyNumberFormat="1" applyFont="1" applyBorder="1" applyAlignment="1">
      <alignment horizontal="center" vertical="center" wrapText="1"/>
    </xf>
    <xf numFmtId="1" fontId="4" fillId="0" borderId="519" xfId="0" applyNumberFormat="1" applyFont="1" applyBorder="1" applyAlignment="1">
      <alignment horizontal="center" vertical="center" wrapText="1"/>
    </xf>
    <xf numFmtId="1" fontId="4" fillId="0" borderId="527" xfId="0" applyNumberFormat="1" applyFont="1" applyBorder="1" applyAlignment="1">
      <alignment horizontal="center" vertical="center" wrapText="1"/>
    </xf>
    <xf numFmtId="1" fontId="4" fillId="0" borderId="528" xfId="0" applyNumberFormat="1" applyFont="1" applyBorder="1" applyAlignment="1">
      <alignment horizontal="center" vertical="center" wrapText="1"/>
    </xf>
    <xf numFmtId="1" fontId="4" fillId="0" borderId="529" xfId="0" applyNumberFormat="1" applyFont="1" applyBorder="1" applyAlignment="1">
      <alignment horizontal="center" vertical="center"/>
    </xf>
    <xf numFmtId="1" fontId="4" fillId="0" borderId="511" xfId="0" applyNumberFormat="1" applyFont="1" applyBorder="1" applyAlignment="1">
      <alignment horizontal="center" vertical="center" wrapText="1"/>
    </xf>
    <xf numFmtId="1" fontId="4" fillId="0" borderId="529" xfId="0" applyNumberFormat="1" applyFont="1" applyBorder="1" applyAlignment="1">
      <alignment horizontal="left" vertical="center" wrapText="1"/>
    </xf>
    <xf numFmtId="1" fontId="4" fillId="0" borderId="530" xfId="0" applyNumberFormat="1" applyFont="1" applyBorder="1" applyAlignment="1">
      <alignment horizontal="left" vertical="center" wrapText="1"/>
    </xf>
    <xf numFmtId="1" fontId="4" fillId="0" borderId="549" xfId="0" applyNumberFormat="1" applyFont="1" applyBorder="1" applyAlignment="1">
      <alignment horizontal="center" vertical="center" wrapText="1"/>
    </xf>
    <xf numFmtId="1" fontId="4" fillId="0" borderId="543" xfId="0" applyNumberFormat="1" applyFont="1" applyBorder="1" applyAlignment="1">
      <alignment horizontal="left" vertical="center" wrapText="1"/>
    </xf>
    <xf numFmtId="1" fontId="4" fillId="0" borderId="542" xfId="0" applyNumberFormat="1" applyFont="1" applyBorder="1" applyAlignment="1">
      <alignment horizontal="left" vertical="center" wrapText="1"/>
    </xf>
    <xf numFmtId="1" fontId="4" fillId="0" borderId="547" xfId="0" applyNumberFormat="1" applyFont="1" applyBorder="1" applyAlignment="1">
      <alignment horizontal="center" vertical="center" wrapText="1"/>
    </xf>
    <xf numFmtId="1" fontId="4" fillId="0" borderId="550" xfId="0" applyNumberFormat="1" applyFont="1" applyBorder="1" applyAlignment="1">
      <alignment horizontal="center" vertical="center" wrapText="1"/>
    </xf>
    <xf numFmtId="1" fontId="4" fillId="0" borderId="552" xfId="0" applyNumberFormat="1" applyFont="1" applyBorder="1" applyAlignment="1">
      <alignment horizontal="left"/>
    </xf>
    <xf numFmtId="1" fontId="4" fillId="0" borderId="542" xfId="0" applyNumberFormat="1" applyFont="1" applyBorder="1" applyAlignment="1">
      <alignment horizontal="left"/>
    </xf>
    <xf numFmtId="1" fontId="4" fillId="0" borderId="530" xfId="0" applyNumberFormat="1" applyFont="1" applyBorder="1" applyAlignment="1">
      <alignment horizontal="center" vertical="center"/>
    </xf>
    <xf numFmtId="1" fontId="4" fillId="0" borderId="536" xfId="0" applyNumberFormat="1" applyFont="1" applyBorder="1" applyAlignment="1">
      <alignment horizontal="left" vertical="center"/>
    </xf>
    <xf numFmtId="1" fontId="4" fillId="3" borderId="529" xfId="0" applyNumberFormat="1" applyFont="1" applyFill="1" applyBorder="1" applyAlignment="1">
      <alignment horizontal="center" vertical="center" wrapText="1"/>
    </xf>
    <xf numFmtId="1" fontId="4" fillId="3" borderId="530" xfId="0" applyNumberFormat="1" applyFont="1" applyFill="1" applyBorder="1" applyAlignment="1">
      <alignment horizontal="center" vertical="center" wrapText="1"/>
    </xf>
    <xf numFmtId="1" fontId="4" fillId="0" borderId="536" xfId="0" applyNumberFormat="1" applyFont="1" applyBorder="1" applyAlignment="1">
      <alignment horizontal="left" vertical="center" wrapText="1"/>
    </xf>
    <xf numFmtId="1" fontId="4" fillId="0" borderId="532" xfId="0" applyNumberFormat="1" applyFont="1" applyBorder="1" applyAlignment="1">
      <alignment horizontal="center" vertical="center" wrapText="1"/>
    </xf>
    <xf numFmtId="1" fontId="4" fillId="0" borderId="531" xfId="0" applyNumberFormat="1" applyFont="1" applyBorder="1" applyAlignment="1">
      <alignment horizontal="center" vertical="center" wrapText="1"/>
    </xf>
    <xf numFmtId="1" fontId="4" fillId="0" borderId="533" xfId="0" applyNumberFormat="1" applyFont="1" applyBorder="1" applyAlignment="1">
      <alignment horizontal="center" vertical="center" wrapText="1"/>
    </xf>
    <xf numFmtId="1" fontId="4" fillId="0" borderId="537" xfId="0" applyNumberFormat="1" applyFont="1" applyBorder="1" applyAlignment="1">
      <alignment horizontal="center" vertical="center" wrapText="1"/>
    </xf>
    <xf numFmtId="1" fontId="4" fillId="0" borderId="538" xfId="0" applyNumberFormat="1" applyFont="1" applyBorder="1" applyAlignment="1">
      <alignment horizontal="center" vertical="center" wrapText="1"/>
    </xf>
    <xf numFmtId="1" fontId="4" fillId="0" borderId="544" xfId="0" applyNumberFormat="1" applyFont="1" applyBorder="1" applyAlignment="1">
      <alignment horizontal="center" vertical="center" wrapText="1"/>
    </xf>
    <xf numFmtId="1" fontId="4" fillId="0" borderId="543" xfId="0" applyNumberFormat="1" applyFont="1" applyBorder="1" applyAlignment="1">
      <alignment horizontal="left" vertical="center"/>
    </xf>
    <xf numFmtId="1" fontId="4" fillId="0" borderId="542" xfId="0" applyNumberFormat="1" applyFont="1" applyBorder="1" applyAlignment="1">
      <alignment horizontal="left" vertical="center"/>
    </xf>
    <xf numFmtId="1" fontId="4" fillId="0" borderId="529" xfId="0" applyNumberFormat="1" applyFont="1" applyBorder="1" applyAlignment="1">
      <alignment horizontal="left" wrapText="1"/>
    </xf>
    <xf numFmtId="1" fontId="4" fillId="0" borderId="530" xfId="0" applyNumberFormat="1" applyFont="1" applyBorder="1" applyAlignment="1">
      <alignment horizontal="left" wrapText="1"/>
    </xf>
    <xf numFmtId="1" fontId="4" fillId="0" borderId="547" xfId="2" quotePrefix="1" applyNumberFormat="1" applyFont="1" applyBorder="1" applyAlignment="1">
      <alignment horizontal="center" vertical="center" wrapText="1"/>
    </xf>
    <xf numFmtId="1" fontId="4" fillId="0" borderId="550" xfId="2" quotePrefix="1" applyNumberFormat="1" applyFont="1" applyBorder="1" applyAlignment="1">
      <alignment horizontal="center" vertical="center" wrapText="1"/>
    </xf>
    <xf numFmtId="1" fontId="4" fillId="0" borderId="547" xfId="2" applyNumberFormat="1" applyFont="1" applyBorder="1" applyAlignment="1">
      <alignment horizontal="center" vertical="center" wrapText="1"/>
    </xf>
    <xf numFmtId="1" fontId="4" fillId="0" borderId="553" xfId="0" applyNumberFormat="1" applyFont="1" applyBorder="1" applyAlignment="1">
      <alignment horizontal="center" vertical="center" wrapText="1"/>
    </xf>
    <xf numFmtId="1" fontId="4" fillId="0" borderId="529" xfId="2" quotePrefix="1" applyNumberFormat="1" applyFont="1" applyBorder="1" applyAlignment="1">
      <alignment horizontal="center" vertical="center" wrapText="1"/>
    </xf>
    <xf numFmtId="1" fontId="4" fillId="0" borderId="548" xfId="2" quotePrefix="1" applyNumberFormat="1" applyFont="1" applyBorder="1" applyAlignment="1">
      <alignment horizontal="center" vertical="center" wrapText="1"/>
    </xf>
    <xf numFmtId="1" fontId="4" fillId="0" borderId="537" xfId="2" applyNumberFormat="1" applyFont="1" applyBorder="1" applyAlignment="1">
      <alignment horizontal="left" vertical="center" wrapText="1"/>
    </xf>
    <xf numFmtId="1" fontId="4" fillId="0" borderId="538" xfId="2" applyNumberFormat="1" applyFont="1" applyBorder="1" applyAlignment="1">
      <alignment horizontal="left" vertical="center" wrapText="1"/>
    </xf>
    <xf numFmtId="0" fontId="21" fillId="0" borderId="547" xfId="0" applyFont="1" applyBorder="1" applyAlignment="1">
      <alignment horizontal="center" vertical="center" wrapText="1"/>
    </xf>
    <xf numFmtId="0" fontId="21" fillId="0" borderId="550" xfId="0" applyFont="1" applyBorder="1" applyAlignment="1">
      <alignment horizontal="center" vertical="center" wrapText="1"/>
    </xf>
    <xf numFmtId="0" fontId="21" fillId="0" borderId="533" xfId="0" applyFont="1" applyBorder="1" applyAlignment="1">
      <alignment horizontal="center" vertical="center" wrapText="1"/>
    </xf>
    <xf numFmtId="0" fontId="4" fillId="0" borderId="547" xfId="0" applyFont="1" applyBorder="1" applyAlignment="1">
      <alignment horizontal="center" vertical="center" wrapText="1"/>
    </xf>
    <xf numFmtId="0" fontId="21" fillId="0" borderId="536" xfId="0" applyFont="1" applyBorder="1" applyAlignment="1">
      <alignment vertical="center" wrapText="1"/>
    </xf>
    <xf numFmtId="1" fontId="4" fillId="0" borderId="529" xfId="2" applyNumberFormat="1" applyFont="1" applyBorder="1" applyAlignment="1">
      <alignment horizontal="center" vertical="center" wrapText="1"/>
    </xf>
    <xf numFmtId="1" fontId="4" fillId="0" borderId="530" xfId="2" applyNumberFormat="1" applyFont="1" applyBorder="1" applyAlignment="1">
      <alignment horizontal="center" vertical="center" wrapText="1"/>
    </xf>
    <xf numFmtId="1" fontId="4" fillId="0" borderId="543" xfId="2" applyNumberFormat="1" applyFont="1" applyBorder="1" applyAlignment="1">
      <alignment horizontal="left" vertical="center" wrapText="1"/>
    </xf>
    <xf numFmtId="1" fontId="4" fillId="0" borderId="542" xfId="2" applyNumberFormat="1" applyFont="1" applyBorder="1" applyAlignment="1">
      <alignment horizontal="left" vertical="center" wrapText="1"/>
    </xf>
    <xf numFmtId="0" fontId="21" fillId="0" borderId="547" xfId="0" applyFont="1" applyBorder="1" applyAlignment="1">
      <alignment horizontal="left" vertical="center" wrapText="1"/>
    </xf>
    <xf numFmtId="0" fontId="4" fillId="0" borderId="547" xfId="0" applyFont="1" applyBorder="1" applyAlignment="1">
      <alignment horizontal="center" vertical="center"/>
    </xf>
    <xf numFmtId="1" fontId="4" fillId="15" borderId="529" xfId="0" applyNumberFormat="1" applyFont="1" applyFill="1" applyBorder="1" applyAlignment="1">
      <alignment horizontal="center" vertical="center" wrapText="1"/>
    </xf>
    <xf numFmtId="1" fontId="4" fillId="15" borderId="549" xfId="0" applyNumberFormat="1" applyFont="1" applyFill="1" applyBorder="1" applyAlignment="1">
      <alignment horizontal="center" vertical="center" wrapText="1"/>
    </xf>
    <xf numFmtId="1" fontId="4" fillId="15" borderId="529" xfId="0" applyNumberFormat="1" applyFont="1" applyFill="1" applyBorder="1" applyAlignment="1">
      <alignment horizontal="center" vertical="center"/>
    </xf>
    <xf numFmtId="1" fontId="4" fillId="15" borderId="530" xfId="0" applyNumberFormat="1" applyFont="1" applyFill="1" applyBorder="1" applyAlignment="1">
      <alignment horizontal="center" vertical="center"/>
    </xf>
    <xf numFmtId="1" fontId="4" fillId="15" borderId="548" xfId="0" applyNumberFormat="1" applyFont="1" applyFill="1" applyBorder="1" applyAlignment="1">
      <alignment horizontal="center" vertical="center" wrapText="1"/>
    </xf>
    <xf numFmtId="1" fontId="4" fillId="15" borderId="530" xfId="0" applyNumberFormat="1" applyFont="1" applyFill="1" applyBorder="1" applyAlignment="1">
      <alignment horizontal="center" vertical="center" wrapText="1"/>
    </xf>
    <xf numFmtId="1" fontId="4" fillId="15" borderId="549" xfId="0" applyNumberFormat="1" applyFont="1" applyFill="1" applyBorder="1" applyAlignment="1">
      <alignment horizontal="center" vertical="center"/>
    </xf>
    <xf numFmtId="1" fontId="21" fillId="3" borderId="529" xfId="0" applyNumberFormat="1" applyFont="1" applyFill="1" applyBorder="1" applyAlignment="1">
      <alignment horizontal="center" vertical="center"/>
    </xf>
    <xf numFmtId="1" fontId="21" fillId="3" borderId="530" xfId="0" applyNumberFormat="1" applyFont="1" applyFill="1" applyBorder="1" applyAlignment="1">
      <alignment horizontal="center" vertical="center"/>
    </xf>
    <xf numFmtId="0" fontId="21" fillId="0" borderId="529" xfId="0" applyFont="1" applyBorder="1" applyAlignment="1">
      <alignment horizontal="center" vertical="center"/>
    </xf>
    <xf numFmtId="0" fontId="21" fillId="0" borderId="530" xfId="0" applyFont="1" applyBorder="1" applyAlignment="1">
      <alignment horizontal="center" vertical="center"/>
    </xf>
    <xf numFmtId="0" fontId="21" fillId="0" borderId="549" xfId="0" applyFont="1" applyBorder="1" applyAlignment="1">
      <alignment horizontal="center" vertical="center"/>
    </xf>
    <xf numFmtId="1" fontId="21" fillId="3" borderId="547" xfId="0" applyNumberFormat="1" applyFont="1" applyFill="1" applyBorder="1" applyAlignment="1">
      <alignment horizontal="center" vertical="center"/>
    </xf>
    <xf numFmtId="1" fontId="21" fillId="3" borderId="547" xfId="0" applyNumberFormat="1" applyFont="1" applyFill="1" applyBorder="1" applyAlignment="1">
      <alignment horizontal="center" vertical="center" wrapText="1"/>
    </xf>
    <xf numFmtId="1" fontId="21" fillId="3" borderId="550" xfId="0" applyNumberFormat="1" applyFont="1" applyFill="1" applyBorder="1" applyAlignment="1">
      <alignment horizontal="center" vertical="center" wrapText="1"/>
    </xf>
    <xf numFmtId="1" fontId="21" fillId="3" borderId="529" xfId="0" applyNumberFormat="1" applyFont="1" applyFill="1" applyBorder="1" applyAlignment="1">
      <alignment horizontal="center" vertical="center" wrapText="1"/>
    </xf>
    <xf numFmtId="1" fontId="21" fillId="3" borderId="530" xfId="0" applyNumberFormat="1" applyFont="1" applyFill="1" applyBorder="1" applyAlignment="1">
      <alignment horizontal="center" vertical="center" wrapText="1"/>
    </xf>
    <xf numFmtId="1" fontId="4" fillId="0" borderId="564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 applyAlignment="1">
      <alignment horizontal="left" vertical="center" wrapText="1"/>
    </xf>
    <xf numFmtId="1" fontId="4" fillId="0" borderId="562" xfId="0" applyNumberFormat="1" applyFont="1" applyBorder="1" applyAlignment="1">
      <alignment horizontal="center" vertical="center" wrapText="1"/>
    </xf>
    <xf numFmtId="1" fontId="4" fillId="0" borderId="563" xfId="0" applyNumberFormat="1" applyFont="1" applyBorder="1" applyAlignment="1">
      <alignment horizontal="center" vertical="center" wrapText="1"/>
    </xf>
    <xf numFmtId="1" fontId="4" fillId="0" borderId="564" xfId="0" applyNumberFormat="1" applyFont="1" applyBorder="1" applyAlignment="1">
      <alignment horizontal="center" vertical="center"/>
    </xf>
    <xf numFmtId="1" fontId="4" fillId="0" borderId="527" xfId="0" applyNumberFormat="1" applyFont="1" applyBorder="1" applyAlignment="1">
      <alignment horizontal="left" vertical="center" wrapText="1"/>
    </xf>
    <xf numFmtId="1" fontId="4" fillId="0" borderId="564" xfId="0" applyNumberFormat="1" applyFont="1" applyBorder="1" applyAlignment="1">
      <alignment horizontal="left" vertical="center" wrapText="1"/>
    </xf>
    <xf numFmtId="1" fontId="4" fillId="0" borderId="527" xfId="0" applyNumberFormat="1" applyFont="1" applyBorder="1" applyAlignment="1">
      <alignment horizontal="center" vertical="center"/>
    </xf>
    <xf numFmtId="1" fontId="4" fillId="0" borderId="528" xfId="0" applyNumberFormat="1" applyFont="1" applyBorder="1" applyAlignment="1">
      <alignment horizontal="center" vertical="center"/>
    </xf>
    <xf numFmtId="1" fontId="4" fillId="0" borderId="528" xfId="0" applyNumberFormat="1" applyFont="1" applyBorder="1" applyAlignment="1">
      <alignment horizontal="left" vertical="center" wrapText="1"/>
    </xf>
    <xf numFmtId="1" fontId="4" fillId="0" borderId="528" xfId="2" applyNumberFormat="1" applyFont="1" applyBorder="1" applyAlignment="1">
      <alignment horizontal="center" vertical="center" wrapText="1"/>
    </xf>
    <xf numFmtId="1" fontId="4" fillId="0" borderId="528" xfId="3" applyNumberFormat="1" applyFont="1" applyBorder="1" applyAlignment="1">
      <alignment horizontal="center" vertical="center"/>
    </xf>
    <xf numFmtId="1" fontId="4" fillId="0" borderId="528" xfId="2" applyNumberFormat="1" applyFont="1" applyBorder="1" applyAlignment="1" applyProtection="1">
      <alignment horizontal="center" vertical="center" wrapText="1"/>
      <protection locked="0"/>
    </xf>
    <xf numFmtId="1" fontId="4" fillId="0" borderId="527" xfId="2" applyNumberFormat="1" applyFont="1" applyBorder="1" applyAlignment="1" applyProtection="1">
      <alignment horizontal="center" vertical="center" wrapText="1"/>
      <protection locked="0"/>
    </xf>
    <xf numFmtId="1" fontId="4" fillId="0" borderId="527" xfId="2" applyNumberFormat="1" applyFont="1" applyBorder="1" applyAlignment="1">
      <alignment horizontal="left" vertical="center" wrapText="1"/>
    </xf>
    <xf numFmtId="1" fontId="4" fillId="0" borderId="527" xfId="2" applyNumberFormat="1" applyFont="1" applyBorder="1" applyAlignment="1">
      <alignment horizontal="center" vertical="center" wrapText="1"/>
    </xf>
    <xf numFmtId="1" fontId="4" fillId="0" borderId="528" xfId="2" applyNumberFormat="1" applyFont="1" applyBorder="1" applyAlignment="1">
      <alignment horizontal="center" vertical="center"/>
    </xf>
    <xf numFmtId="0" fontId="4" fillId="0" borderId="527" xfId="0" applyFont="1" applyBorder="1" applyAlignment="1">
      <alignment horizontal="left" vertical="center" wrapText="1"/>
    </xf>
    <xf numFmtId="1" fontId="4" fillId="15" borderId="527" xfId="0" applyNumberFormat="1" applyFont="1" applyFill="1" applyBorder="1" applyAlignment="1">
      <alignment horizontal="center" vertical="center"/>
    </xf>
    <xf numFmtId="1" fontId="4" fillId="15" borderId="528" xfId="0" applyNumberFormat="1" applyFont="1" applyFill="1" applyBorder="1" applyAlignment="1">
      <alignment horizontal="center" vertical="center" wrapText="1"/>
    </xf>
    <xf numFmtId="1" fontId="4" fillId="15" borderId="527" xfId="0" applyNumberFormat="1" applyFont="1" applyFill="1" applyBorder="1" applyAlignment="1">
      <alignment horizontal="center" vertical="center" wrapText="1"/>
    </xf>
    <xf numFmtId="0" fontId="4" fillId="0" borderId="528" xfId="0" applyFont="1" applyBorder="1" applyAlignment="1">
      <alignment horizontal="center" vertical="center"/>
    </xf>
    <xf numFmtId="1" fontId="4" fillId="3" borderId="527" xfId="0" applyNumberFormat="1" applyFont="1" applyFill="1" applyBorder="1" applyAlignment="1" applyProtection="1">
      <alignment horizontal="center" vertical="center" wrapText="1"/>
      <protection hidden="1"/>
    </xf>
    <xf numFmtId="1" fontId="4" fillId="0" borderId="574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572" xfId="0" applyNumberFormat="1" applyFont="1" applyBorder="1" applyAlignment="1">
      <alignment horizontal="left" vertical="center" wrapText="1"/>
    </xf>
    <xf numFmtId="1" fontId="4" fillId="0" borderId="572" xfId="0" applyNumberFormat="1" applyFont="1" applyBorder="1" applyAlignment="1">
      <alignment horizontal="center" vertical="center" wrapText="1"/>
    </xf>
    <xf numFmtId="1" fontId="4" fillId="0" borderId="573" xfId="0" applyNumberFormat="1" applyFont="1" applyBorder="1" applyAlignment="1">
      <alignment horizontal="center" vertical="center" wrapText="1"/>
    </xf>
    <xf numFmtId="1" fontId="4" fillId="0" borderId="583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/>
    </xf>
    <xf numFmtId="1" fontId="4" fillId="0" borderId="585" xfId="0" applyNumberFormat="1" applyFont="1" applyBorder="1" applyAlignment="1">
      <alignment horizontal="left" vertical="center" wrapText="1"/>
    </xf>
    <xf numFmtId="1" fontId="4" fillId="0" borderId="604" xfId="0" applyNumberFormat="1" applyFont="1" applyBorder="1" applyAlignment="1">
      <alignment horizontal="center" vertical="center" wrapText="1"/>
    </xf>
    <xf numFmtId="1" fontId="4" fillId="0" borderId="598" xfId="0" applyNumberFormat="1" applyFont="1" applyBorder="1" applyAlignment="1">
      <alignment horizontal="left" vertical="center" wrapText="1"/>
    </xf>
    <xf numFmtId="1" fontId="4" fillId="0" borderId="597" xfId="0" applyNumberFormat="1" applyFont="1" applyBorder="1" applyAlignment="1">
      <alignment horizontal="left" vertical="center" wrapText="1"/>
    </xf>
    <xf numFmtId="1" fontId="4" fillId="0" borderId="602" xfId="0" applyNumberFormat="1" applyFont="1" applyBorder="1" applyAlignment="1">
      <alignment horizontal="center" vertical="center" wrapText="1"/>
    </xf>
    <xf numFmtId="1" fontId="4" fillId="0" borderId="605" xfId="0" applyNumberFormat="1" applyFont="1" applyBorder="1" applyAlignment="1">
      <alignment horizontal="center" vertical="center" wrapText="1"/>
    </xf>
    <xf numFmtId="1" fontId="4" fillId="0" borderId="607" xfId="0" applyNumberFormat="1" applyFont="1" applyBorder="1" applyAlignment="1">
      <alignment horizontal="left"/>
    </xf>
    <xf numFmtId="1" fontId="4" fillId="0" borderId="597" xfId="0" applyNumberFormat="1" applyFont="1" applyBorder="1" applyAlignment="1">
      <alignment horizontal="left"/>
    </xf>
    <xf numFmtId="1" fontId="4" fillId="0" borderId="424" xfId="0" applyNumberFormat="1" applyFont="1" applyBorder="1" applyAlignment="1">
      <alignment horizontal="center" vertical="center"/>
    </xf>
    <xf numFmtId="1" fontId="4" fillId="0" borderId="591" xfId="0" applyNumberFormat="1" applyFont="1" applyBorder="1" applyAlignment="1">
      <alignment horizontal="left" vertical="center"/>
    </xf>
    <xf numFmtId="1" fontId="4" fillId="3" borderId="585" xfId="0" applyNumberFormat="1" applyFont="1" applyFill="1" applyBorder="1" applyAlignment="1">
      <alignment horizontal="center" vertical="center" wrapText="1"/>
    </xf>
    <xf numFmtId="1" fontId="4" fillId="3" borderId="424" xfId="0" applyNumberFormat="1" applyFont="1" applyFill="1" applyBorder="1" applyAlignment="1">
      <alignment horizontal="center" vertical="center" wrapText="1"/>
    </xf>
    <xf numFmtId="1" fontId="4" fillId="0" borderId="591" xfId="0" applyNumberFormat="1" applyFont="1" applyBorder="1" applyAlignment="1">
      <alignment horizontal="left" vertical="center" wrapText="1"/>
    </xf>
    <xf numFmtId="1" fontId="4" fillId="0" borderId="587" xfId="0" applyNumberFormat="1" applyFont="1" applyBorder="1" applyAlignment="1">
      <alignment horizontal="center" vertical="center" wrapText="1"/>
    </xf>
    <xf numFmtId="1" fontId="4" fillId="0" borderId="586" xfId="0" applyNumberFormat="1" applyFont="1" applyBorder="1" applyAlignment="1">
      <alignment horizontal="center" vertical="center" wrapText="1"/>
    </xf>
    <xf numFmtId="1" fontId="4" fillId="0" borderId="588" xfId="0" applyNumberFormat="1" applyFont="1" applyBorder="1" applyAlignment="1">
      <alignment horizontal="center" vertical="center" wrapText="1"/>
    </xf>
    <xf numFmtId="1" fontId="4" fillId="3" borderId="423" xfId="0" applyNumberFormat="1" applyFont="1" applyFill="1" applyBorder="1" applyAlignment="1">
      <alignment horizontal="center" vertical="center" wrapText="1"/>
    </xf>
    <xf numFmtId="1" fontId="4" fillId="0" borderId="592" xfId="0" applyNumberFormat="1" applyFont="1" applyBorder="1" applyAlignment="1">
      <alignment horizontal="center" vertical="center" wrapText="1"/>
    </xf>
    <xf numFmtId="1" fontId="4" fillId="0" borderId="593" xfId="0" applyNumberFormat="1" applyFont="1" applyBorder="1" applyAlignment="1">
      <alignment horizontal="center" vertical="center" wrapText="1"/>
    </xf>
    <xf numFmtId="1" fontId="4" fillId="0" borderId="599" xfId="0" applyNumberFormat="1" applyFont="1" applyBorder="1" applyAlignment="1">
      <alignment horizontal="center" vertical="center" wrapText="1"/>
    </xf>
    <xf numFmtId="1" fontId="4" fillId="0" borderId="598" xfId="0" applyNumberFormat="1" applyFont="1" applyBorder="1" applyAlignment="1">
      <alignment horizontal="left" vertical="center"/>
    </xf>
    <xf numFmtId="1" fontId="4" fillId="0" borderId="597" xfId="0" applyNumberFormat="1" applyFont="1" applyBorder="1" applyAlignment="1">
      <alignment horizontal="left" vertical="center"/>
    </xf>
    <xf numFmtId="1" fontId="4" fillId="0" borderId="585" xfId="0" applyNumberFormat="1" applyFont="1" applyBorder="1" applyAlignment="1">
      <alignment horizontal="left" wrapText="1"/>
    </xf>
    <xf numFmtId="1" fontId="4" fillId="0" borderId="424" xfId="0" applyNumberFormat="1" applyFont="1" applyBorder="1" applyAlignment="1">
      <alignment horizontal="left" wrapText="1"/>
    </xf>
    <xf numFmtId="1" fontId="4" fillId="0" borderId="602" xfId="2" quotePrefix="1" applyNumberFormat="1" applyFont="1" applyBorder="1" applyAlignment="1">
      <alignment horizontal="center" vertical="center" wrapText="1"/>
    </xf>
    <xf numFmtId="1" fontId="4" fillId="0" borderId="605" xfId="2" quotePrefix="1" applyNumberFormat="1" applyFont="1" applyBorder="1" applyAlignment="1">
      <alignment horizontal="center" vertical="center" wrapText="1"/>
    </xf>
    <xf numFmtId="1" fontId="4" fillId="0" borderId="602" xfId="2" applyNumberFormat="1" applyFont="1" applyBorder="1" applyAlignment="1">
      <alignment horizontal="center" vertical="center" wrapText="1"/>
    </xf>
    <xf numFmtId="1" fontId="4" fillId="0" borderId="608" xfId="0" applyNumberFormat="1" applyFont="1" applyBorder="1" applyAlignment="1">
      <alignment horizontal="center" vertical="center" wrapText="1"/>
    </xf>
    <xf numFmtId="1" fontId="4" fillId="0" borderId="585" xfId="2" quotePrefix="1" applyNumberFormat="1" applyFont="1" applyBorder="1" applyAlignment="1">
      <alignment horizontal="center" vertical="center" wrapText="1"/>
    </xf>
    <xf numFmtId="1" fontId="4" fillId="0" borderId="423" xfId="2" quotePrefix="1" applyNumberFormat="1" applyFont="1" applyBorder="1" applyAlignment="1">
      <alignment horizontal="center" vertical="center" wrapText="1"/>
    </xf>
    <xf numFmtId="1" fontId="4" fillId="0" borderId="603" xfId="2" quotePrefix="1" applyNumberFormat="1" applyFont="1" applyBorder="1" applyAlignment="1">
      <alignment horizontal="center" vertical="center" wrapText="1"/>
    </xf>
    <xf numFmtId="1" fontId="4" fillId="0" borderId="592" xfId="2" applyNumberFormat="1" applyFont="1" applyBorder="1" applyAlignment="1">
      <alignment horizontal="left" vertical="center" wrapText="1"/>
    </xf>
    <xf numFmtId="1" fontId="4" fillId="0" borderId="593" xfId="2" applyNumberFormat="1" applyFont="1" applyBorder="1" applyAlignment="1">
      <alignment horizontal="left" vertical="center" wrapText="1"/>
    </xf>
    <xf numFmtId="0" fontId="21" fillId="0" borderId="602" xfId="0" applyFont="1" applyBorder="1" applyAlignment="1">
      <alignment horizontal="center" vertical="center" wrapText="1"/>
    </xf>
    <xf numFmtId="0" fontId="21" fillId="0" borderId="605" xfId="0" applyFont="1" applyBorder="1" applyAlignment="1">
      <alignment horizontal="center" vertical="center" wrapText="1"/>
    </xf>
    <xf numFmtId="0" fontId="21" fillId="0" borderId="423" xfId="0" applyFont="1" applyBorder="1" applyAlignment="1">
      <alignment horizontal="center" vertical="center" wrapText="1"/>
    </xf>
    <xf numFmtId="0" fontId="21" fillId="0" borderId="588" xfId="0" applyFont="1" applyBorder="1" applyAlignment="1">
      <alignment horizontal="center" vertical="center" wrapText="1"/>
    </xf>
    <xf numFmtId="0" fontId="4" fillId="0" borderId="602" xfId="0" applyFont="1" applyBorder="1" applyAlignment="1">
      <alignment horizontal="center" vertical="center" wrapText="1"/>
    </xf>
    <xf numFmtId="0" fontId="21" fillId="0" borderId="591" xfId="0" applyFont="1" applyBorder="1" applyAlignment="1">
      <alignment vertical="center" wrapText="1"/>
    </xf>
    <xf numFmtId="1" fontId="4" fillId="0" borderId="585" xfId="2" applyNumberFormat="1" applyFont="1" applyBorder="1" applyAlignment="1">
      <alignment horizontal="center" vertical="center" wrapText="1"/>
    </xf>
    <xf numFmtId="1" fontId="4" fillId="0" borderId="424" xfId="2" applyNumberFormat="1" applyFont="1" applyBorder="1" applyAlignment="1">
      <alignment horizontal="center" vertical="center" wrapText="1"/>
    </xf>
    <xf numFmtId="1" fontId="4" fillId="0" borderId="598" xfId="2" applyNumberFormat="1" applyFont="1" applyBorder="1" applyAlignment="1">
      <alignment horizontal="left" vertical="center" wrapText="1"/>
    </xf>
    <xf numFmtId="1" fontId="4" fillId="0" borderId="597" xfId="2" applyNumberFormat="1" applyFont="1" applyBorder="1" applyAlignment="1">
      <alignment horizontal="left" vertical="center" wrapText="1"/>
    </xf>
    <xf numFmtId="0" fontId="21" fillId="0" borderId="602" xfId="0" applyFont="1" applyBorder="1" applyAlignment="1">
      <alignment horizontal="left" vertical="center" wrapText="1"/>
    </xf>
    <xf numFmtId="0" fontId="4" fillId="0" borderId="602" xfId="0" applyFont="1" applyBorder="1" applyAlignment="1">
      <alignment horizontal="center" vertical="center"/>
    </xf>
    <xf numFmtId="1" fontId="4" fillId="15" borderId="585" xfId="0" applyNumberFormat="1" applyFont="1" applyFill="1" applyBorder="1" applyAlignment="1">
      <alignment horizontal="center" vertical="center" wrapText="1"/>
    </xf>
    <xf numFmtId="1" fontId="4" fillId="15" borderId="423" xfId="0" applyNumberFormat="1" applyFont="1" applyFill="1" applyBorder="1" applyAlignment="1">
      <alignment horizontal="center" vertical="center" wrapText="1"/>
    </xf>
    <xf numFmtId="1" fontId="4" fillId="15" borderId="604" xfId="0" applyNumberFormat="1" applyFont="1" applyFill="1" applyBorder="1" applyAlignment="1">
      <alignment horizontal="center" vertical="center" wrapText="1"/>
    </xf>
    <xf numFmtId="1" fontId="4" fillId="15" borderId="585" xfId="0" applyNumberFormat="1" applyFont="1" applyFill="1" applyBorder="1" applyAlignment="1">
      <alignment horizontal="center" vertical="center"/>
    </xf>
    <xf numFmtId="1" fontId="4" fillId="15" borderId="424" xfId="0" applyNumberFormat="1" applyFont="1" applyFill="1" applyBorder="1" applyAlignment="1">
      <alignment horizontal="center" vertical="center"/>
    </xf>
    <xf numFmtId="1" fontId="4" fillId="15" borderId="603" xfId="0" applyNumberFormat="1" applyFont="1" applyFill="1" applyBorder="1" applyAlignment="1">
      <alignment horizontal="center" vertical="center" wrapText="1"/>
    </xf>
    <xf numFmtId="1" fontId="4" fillId="15" borderId="424" xfId="0" applyNumberFormat="1" applyFont="1" applyFill="1" applyBorder="1" applyAlignment="1">
      <alignment horizontal="center" vertical="center" wrapText="1"/>
    </xf>
    <xf numFmtId="1" fontId="4" fillId="15" borderId="604" xfId="0" applyNumberFormat="1" applyFont="1" applyFill="1" applyBorder="1" applyAlignment="1">
      <alignment horizontal="center" vertical="center"/>
    </xf>
    <xf numFmtId="1" fontId="21" fillId="3" borderId="585" xfId="0" applyNumberFormat="1" applyFont="1" applyFill="1" applyBorder="1" applyAlignment="1">
      <alignment horizontal="center" vertical="center"/>
    </xf>
    <xf numFmtId="1" fontId="21" fillId="3" borderId="423" xfId="0" applyNumberFormat="1" applyFont="1" applyFill="1" applyBorder="1" applyAlignment="1">
      <alignment horizontal="center" vertical="center"/>
    </xf>
    <xf numFmtId="1" fontId="21" fillId="3" borderId="424" xfId="0" applyNumberFormat="1" applyFont="1" applyFill="1" applyBorder="1" applyAlignment="1">
      <alignment horizontal="center" vertical="center"/>
    </xf>
    <xf numFmtId="0" fontId="21" fillId="0" borderId="585" xfId="0" applyFont="1" applyBorder="1" applyAlignment="1">
      <alignment horizontal="center" vertical="center"/>
    </xf>
    <xf numFmtId="0" fontId="21" fillId="0" borderId="423" xfId="0" applyFont="1" applyBorder="1" applyAlignment="1">
      <alignment horizontal="center" vertical="center"/>
    </xf>
    <xf numFmtId="0" fontId="21" fillId="0" borderId="424" xfId="0" applyFont="1" applyBorder="1" applyAlignment="1">
      <alignment horizontal="center" vertical="center"/>
    </xf>
    <xf numFmtId="0" fontId="21" fillId="0" borderId="604" xfId="0" applyFont="1" applyBorder="1" applyAlignment="1">
      <alignment horizontal="center" vertical="center"/>
    </xf>
    <xf numFmtId="1" fontId="21" fillId="3" borderId="602" xfId="0" applyNumberFormat="1" applyFont="1" applyFill="1" applyBorder="1" applyAlignment="1">
      <alignment horizontal="center" vertical="center"/>
    </xf>
    <xf numFmtId="1" fontId="21" fillId="3" borderId="602" xfId="0" applyNumberFormat="1" applyFont="1" applyFill="1" applyBorder="1" applyAlignment="1">
      <alignment horizontal="center" vertical="center" wrapText="1"/>
    </xf>
    <xf numFmtId="1" fontId="21" fillId="3" borderId="605" xfId="0" applyNumberFormat="1" applyFont="1" applyFill="1" applyBorder="1" applyAlignment="1">
      <alignment horizontal="center" vertical="center" wrapText="1"/>
    </xf>
    <xf numFmtId="1" fontId="21" fillId="3" borderId="585" xfId="0" applyNumberFormat="1" applyFont="1" applyFill="1" applyBorder="1" applyAlignment="1">
      <alignment horizontal="center" vertical="center" wrapText="1"/>
    </xf>
    <xf numFmtId="1" fontId="21" fillId="3" borderId="423" xfId="0" applyNumberFormat="1" applyFont="1" applyFill="1" applyBorder="1" applyAlignment="1">
      <alignment horizontal="center" vertical="center" wrapText="1"/>
    </xf>
    <xf numFmtId="1" fontId="21" fillId="3" borderId="424" xfId="0" applyNumberFormat="1" applyFont="1" applyFill="1" applyBorder="1" applyAlignment="1">
      <alignment horizontal="center" vertical="center" wrapText="1"/>
    </xf>
    <xf numFmtId="1" fontId="4" fillId="0" borderId="624" xfId="0" applyNumberFormat="1" applyFont="1" applyBorder="1" applyAlignment="1">
      <alignment horizontal="center" vertical="center" wrapText="1"/>
    </xf>
    <xf numFmtId="1" fontId="4" fillId="0" borderId="626" xfId="0" applyNumberFormat="1" applyFont="1" applyBorder="1" applyAlignment="1">
      <alignment horizontal="center" vertical="center" wrapText="1"/>
    </xf>
    <xf numFmtId="1" fontId="4" fillId="0" borderId="602" xfId="0" applyNumberFormat="1" applyFont="1" applyBorder="1" applyAlignment="1">
      <alignment horizontal="left" vertical="center" wrapText="1"/>
    </xf>
    <xf numFmtId="1" fontId="4" fillId="0" borderId="617" xfId="0" applyNumberFormat="1" applyFont="1" applyBorder="1" applyAlignment="1">
      <alignment horizontal="center" vertical="center" wrapText="1"/>
    </xf>
    <xf numFmtId="1" fontId="4" fillId="0" borderId="618" xfId="0" applyNumberFormat="1" applyFont="1" applyBorder="1" applyAlignment="1">
      <alignment horizontal="center" vertical="center" wrapText="1"/>
    </xf>
    <xf numFmtId="1" fontId="4" fillId="0" borderId="622" xfId="0" applyNumberFormat="1" applyFont="1" applyBorder="1" applyAlignment="1">
      <alignment horizontal="center" vertical="center" wrapText="1"/>
    </xf>
    <xf numFmtId="1" fontId="4" fillId="0" borderId="623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horizontal="center" vertical="center"/>
    </xf>
    <xf numFmtId="1" fontId="4" fillId="0" borderId="633" xfId="0" applyNumberFormat="1" applyFont="1" applyBorder="1" applyAlignment="1">
      <alignment horizontal="left" vertical="center" wrapText="1"/>
    </xf>
    <xf numFmtId="1" fontId="4" fillId="0" borderId="625" xfId="0" applyNumberFormat="1" applyFont="1" applyBorder="1" applyAlignment="1">
      <alignment horizontal="center" vertical="center" wrapText="1"/>
    </xf>
    <xf numFmtId="1" fontId="4" fillId="0" borderId="637" xfId="0" applyNumberFormat="1" applyFont="1" applyBorder="1" applyAlignment="1">
      <alignment horizontal="center" vertical="center" wrapText="1"/>
    </xf>
    <xf numFmtId="1" fontId="4" fillId="0" borderId="638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horizontal="left" vertical="center" wrapText="1"/>
    </xf>
    <xf numFmtId="1" fontId="4" fillId="0" borderId="626" xfId="0" applyNumberFormat="1" applyFont="1" applyBorder="1" applyAlignment="1">
      <alignment horizontal="left" vertical="center" wrapText="1"/>
    </xf>
    <xf numFmtId="1" fontId="4" fillId="0" borderId="636" xfId="0" applyNumberFormat="1" applyFont="1" applyBorder="1" applyAlignment="1">
      <alignment horizontal="center" vertical="center" wrapText="1"/>
    </xf>
    <xf numFmtId="1" fontId="4" fillId="0" borderId="633" xfId="0" applyNumberFormat="1" applyFont="1" applyBorder="1" applyAlignment="1">
      <alignment horizontal="center" vertical="center" wrapText="1"/>
    </xf>
    <xf numFmtId="1" fontId="4" fillId="0" borderId="642" xfId="0" applyNumberFormat="1" applyFont="1" applyBorder="1" applyAlignment="1">
      <alignment horizontal="center" vertical="center" wrapText="1"/>
    </xf>
    <xf numFmtId="1" fontId="4" fillId="0" borderId="633" xfId="0" applyNumberFormat="1" applyFont="1" applyBorder="1" applyAlignment="1">
      <alignment horizontal="center" vertical="center"/>
    </xf>
    <xf numFmtId="1" fontId="4" fillId="0" borderId="640" xfId="0" applyNumberFormat="1" applyFont="1" applyBorder="1" applyAlignment="1">
      <alignment horizontal="center" vertical="center" wrapText="1"/>
    </xf>
    <xf numFmtId="1" fontId="4" fillId="0" borderId="643" xfId="0" applyNumberFormat="1" applyFont="1" applyBorder="1" applyAlignment="1">
      <alignment horizontal="center" vertical="center" wrapText="1"/>
    </xf>
    <xf numFmtId="1" fontId="4" fillId="0" borderId="644" xfId="0" applyNumberFormat="1" applyFont="1" applyBorder="1" applyAlignment="1">
      <alignment horizontal="left"/>
    </xf>
    <xf numFmtId="1" fontId="4" fillId="0" borderId="645" xfId="0" applyNumberFormat="1" applyFont="1" applyBorder="1" applyAlignment="1">
      <alignment horizontal="left"/>
    </xf>
    <xf numFmtId="1" fontId="4" fillId="0" borderId="636" xfId="0" applyNumberFormat="1" applyFont="1" applyBorder="1" applyAlignment="1">
      <alignment horizontal="center" vertical="center"/>
    </xf>
    <xf numFmtId="1" fontId="4" fillId="0" borderId="626" xfId="0" applyNumberFormat="1" applyFont="1" applyBorder="1" applyAlignment="1">
      <alignment horizontal="center" vertical="center"/>
    </xf>
    <xf numFmtId="1" fontId="4" fillId="3" borderId="624" xfId="0" applyNumberFormat="1" applyFont="1" applyFill="1" applyBorder="1" applyAlignment="1">
      <alignment horizontal="center" vertical="center" wrapText="1"/>
    </xf>
    <xf numFmtId="1" fontId="4" fillId="3" borderId="626" xfId="0" applyNumberFormat="1" applyFont="1" applyFill="1" applyBorder="1" applyAlignment="1">
      <alignment horizontal="center" vertical="center" wrapText="1"/>
    </xf>
    <xf numFmtId="1" fontId="4" fillId="0" borderId="636" xfId="0" applyNumberFormat="1" applyFont="1" applyBorder="1" applyAlignment="1">
      <alignment horizontal="left" vertical="center" wrapText="1"/>
    </xf>
    <xf numFmtId="1" fontId="4" fillId="0" borderId="628" xfId="0" applyNumberFormat="1" applyFont="1" applyBorder="1" applyAlignment="1">
      <alignment horizontal="center" vertical="center" wrapText="1"/>
    </xf>
    <xf numFmtId="1" fontId="4" fillId="0" borderId="627" xfId="0" applyNumberFormat="1" applyFont="1" applyBorder="1" applyAlignment="1">
      <alignment horizontal="center" vertical="center" wrapText="1"/>
    </xf>
    <xf numFmtId="1" fontId="4" fillId="0" borderId="630" xfId="0" applyNumberFormat="1" applyFont="1" applyBorder="1" applyAlignment="1">
      <alignment horizontal="center" vertical="center" wrapText="1"/>
    </xf>
    <xf numFmtId="1" fontId="4" fillId="0" borderId="639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horizontal="left" wrapText="1"/>
    </xf>
    <xf numFmtId="1" fontId="4" fillId="0" borderId="626" xfId="0" applyNumberFormat="1" applyFont="1" applyBorder="1" applyAlignment="1">
      <alignment horizontal="left" wrapText="1"/>
    </xf>
    <xf numFmtId="1" fontId="4" fillId="0" borderId="636" xfId="2" applyNumberFormat="1" applyFont="1" applyBorder="1" applyAlignment="1">
      <alignment horizontal="center" vertical="center" wrapText="1"/>
    </xf>
    <xf numFmtId="1" fontId="4" fillId="0" borderId="636" xfId="3" applyNumberFormat="1" applyFont="1" applyBorder="1" applyAlignment="1">
      <alignment horizontal="center" vertical="center"/>
    </xf>
    <xf numFmtId="1" fontId="4" fillId="0" borderId="640" xfId="2" quotePrefix="1" applyNumberFormat="1" applyFont="1" applyBorder="1" applyAlignment="1">
      <alignment horizontal="center" vertical="center" wrapText="1"/>
    </xf>
    <xf numFmtId="1" fontId="4" fillId="0" borderId="643" xfId="2" quotePrefix="1" applyNumberFormat="1" applyFont="1" applyBorder="1" applyAlignment="1">
      <alignment horizontal="center" vertical="center" wrapText="1"/>
    </xf>
    <xf numFmtId="1" fontId="4" fillId="0" borderId="640" xfId="2" applyNumberFormat="1" applyFont="1" applyBorder="1" applyAlignment="1">
      <alignment horizontal="center" vertical="center" wrapText="1"/>
    </xf>
    <xf numFmtId="1" fontId="4" fillId="0" borderId="646" xfId="2" applyNumberFormat="1" applyFont="1" applyBorder="1" applyAlignment="1" applyProtection="1">
      <alignment horizontal="center" vertical="center" wrapText="1"/>
      <protection locked="0"/>
    </xf>
    <xf numFmtId="1" fontId="4" fillId="0" borderId="636" xfId="2" applyNumberFormat="1" applyFont="1" applyBorder="1" applyAlignment="1" applyProtection="1">
      <alignment horizontal="center" vertical="center" wrapText="1"/>
      <protection locked="0"/>
    </xf>
    <xf numFmtId="1" fontId="4" fillId="0" borderId="633" xfId="2" applyNumberFormat="1" applyFont="1" applyBorder="1" applyAlignment="1" applyProtection="1">
      <alignment horizontal="center" vertical="center" wrapText="1"/>
      <protection locked="0"/>
    </xf>
    <xf numFmtId="1" fontId="4" fillId="0" borderId="647" xfId="0" applyNumberFormat="1" applyFont="1" applyBorder="1" applyAlignment="1">
      <alignment horizontal="center" vertical="center" wrapText="1"/>
    </xf>
    <xf numFmtId="1" fontId="4" fillId="0" borderId="633" xfId="2" applyNumberFormat="1" applyFont="1" applyBorder="1" applyAlignment="1">
      <alignment horizontal="left" vertical="center" wrapText="1"/>
    </xf>
    <xf numFmtId="1" fontId="4" fillId="0" borderId="624" xfId="2" quotePrefix="1" applyNumberFormat="1" applyFont="1" applyBorder="1" applyAlignment="1">
      <alignment horizontal="center" vertical="center" wrapText="1"/>
    </xf>
    <xf numFmtId="1" fontId="4" fillId="0" borderId="641" xfId="2" quotePrefix="1" applyNumberFormat="1" applyFont="1" applyBorder="1" applyAlignment="1">
      <alignment horizontal="center" vertical="center" wrapText="1"/>
    </xf>
    <xf numFmtId="1" fontId="4" fillId="0" borderId="633" xfId="2" applyNumberFormat="1" applyFont="1" applyBorder="1" applyAlignment="1">
      <alignment horizontal="center" vertical="center" wrapText="1"/>
    </xf>
    <xf numFmtId="1" fontId="4" fillId="0" borderId="637" xfId="2" applyNumberFormat="1" applyFont="1" applyBorder="1" applyAlignment="1">
      <alignment horizontal="center" vertical="center" wrapText="1"/>
    </xf>
    <xf numFmtId="1" fontId="4" fillId="0" borderId="638" xfId="2" applyNumberFormat="1" applyFont="1" applyBorder="1" applyAlignment="1">
      <alignment horizontal="center" vertical="center" wrapText="1"/>
    </xf>
    <xf numFmtId="0" fontId="21" fillId="0" borderId="640" xfId="0" applyFont="1" applyBorder="1" applyAlignment="1">
      <alignment horizontal="center" vertical="center" wrapText="1"/>
    </xf>
    <xf numFmtId="0" fontId="21" fillId="0" borderId="643" xfId="0" applyFont="1" applyBorder="1" applyAlignment="1">
      <alignment horizontal="center" vertical="center" wrapText="1"/>
    </xf>
    <xf numFmtId="0" fontId="21" fillId="0" borderId="630" xfId="0" applyFont="1" applyBorder="1" applyAlignment="1">
      <alignment horizontal="center" vertical="center" wrapText="1"/>
    </xf>
    <xf numFmtId="0" fontId="4" fillId="0" borderId="640" xfId="0" applyFont="1" applyBorder="1" applyAlignment="1">
      <alignment horizontal="center" vertical="center" wrapText="1"/>
    </xf>
    <xf numFmtId="1" fontId="4" fillId="0" borderId="624" xfId="2" applyNumberFormat="1" applyFont="1" applyBorder="1" applyAlignment="1">
      <alignment horizontal="center" vertical="center" wrapText="1"/>
    </xf>
    <xf numFmtId="1" fontId="4" fillId="0" borderId="626" xfId="2" applyNumberFormat="1" applyFont="1" applyBorder="1" applyAlignment="1">
      <alignment horizontal="center" vertical="center" wrapText="1"/>
    </xf>
    <xf numFmtId="0" fontId="21" fillId="0" borderId="640" xfId="0" applyFont="1" applyBorder="1" applyAlignment="1">
      <alignment horizontal="left" vertical="center" wrapText="1"/>
    </xf>
    <xf numFmtId="1" fontId="4" fillId="0" borderId="636" xfId="2" applyNumberFormat="1" applyFont="1" applyBorder="1" applyAlignment="1">
      <alignment horizontal="center" vertical="center"/>
    </xf>
    <xf numFmtId="1" fontId="4" fillId="0" borderId="625" xfId="2" applyNumberFormat="1" applyFont="1" applyBorder="1" applyAlignment="1">
      <alignment horizontal="center" vertical="center" wrapText="1"/>
    </xf>
    <xf numFmtId="0" fontId="4" fillId="0" borderId="640" xfId="0" applyFont="1" applyBorder="1" applyAlignment="1">
      <alignment horizontal="center" vertical="center"/>
    </xf>
    <xf numFmtId="0" fontId="4" fillId="0" borderId="633" xfId="0" applyFont="1" applyBorder="1" applyAlignment="1">
      <alignment horizontal="left" vertical="center" wrapText="1"/>
    </xf>
    <xf numFmtId="1" fontId="4" fillId="15" borderId="633" xfId="0" applyNumberFormat="1" applyFont="1" applyFill="1" applyBorder="1" applyAlignment="1">
      <alignment horizontal="center" vertical="center"/>
    </xf>
    <xf numFmtId="1" fontId="4" fillId="15" borderId="636" xfId="0" applyNumberFormat="1" applyFont="1" applyFill="1" applyBorder="1" applyAlignment="1">
      <alignment horizontal="center" vertical="center" wrapText="1"/>
    </xf>
    <xf numFmtId="1" fontId="4" fillId="15" borderId="624" xfId="0" applyNumberFormat="1" applyFont="1" applyFill="1" applyBorder="1" applyAlignment="1">
      <alignment horizontal="center" vertical="center" wrapText="1"/>
    </xf>
    <xf numFmtId="1" fontId="4" fillId="15" borderId="642" xfId="0" applyNumberFormat="1" applyFont="1" applyFill="1" applyBorder="1" applyAlignment="1">
      <alignment horizontal="center" vertical="center" wrapText="1"/>
    </xf>
    <xf numFmtId="1" fontId="4" fillId="15" borderId="624" xfId="0" applyNumberFormat="1" applyFont="1" applyFill="1" applyBorder="1" applyAlignment="1">
      <alignment horizontal="center" vertical="center"/>
    </xf>
    <xf numFmtId="1" fontId="4" fillId="15" borderId="626" xfId="0" applyNumberFormat="1" applyFont="1" applyFill="1" applyBorder="1" applyAlignment="1">
      <alignment horizontal="center" vertical="center"/>
    </xf>
    <xf numFmtId="1" fontId="4" fillId="15" borderId="641" xfId="0" applyNumberFormat="1" applyFont="1" applyFill="1" applyBorder="1" applyAlignment="1">
      <alignment horizontal="center" vertical="center" wrapText="1"/>
    </xf>
    <xf numFmtId="1" fontId="4" fillId="15" borderId="633" xfId="0" applyNumberFormat="1" applyFont="1" applyFill="1" applyBorder="1" applyAlignment="1">
      <alignment horizontal="center" vertical="center" wrapText="1"/>
    </xf>
    <xf numFmtId="1" fontId="4" fillId="15" borderId="626" xfId="0" applyNumberFormat="1" applyFont="1" applyFill="1" applyBorder="1" applyAlignment="1">
      <alignment horizontal="center" vertical="center" wrapText="1"/>
    </xf>
    <xf numFmtId="1" fontId="4" fillId="15" borderId="642" xfId="0" applyNumberFormat="1" applyFont="1" applyFill="1" applyBorder="1" applyAlignment="1">
      <alignment horizontal="center" vertical="center"/>
    </xf>
    <xf numFmtId="0" fontId="4" fillId="0" borderId="636" xfId="0" applyFont="1" applyBorder="1" applyAlignment="1">
      <alignment horizontal="center" vertical="center"/>
    </xf>
    <xf numFmtId="1" fontId="4" fillId="3" borderId="633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624" xfId="0" applyNumberFormat="1" applyFont="1" applyFill="1" applyBorder="1" applyAlignment="1">
      <alignment horizontal="center" vertical="center"/>
    </xf>
    <xf numFmtId="1" fontId="21" fillId="3" borderId="626" xfId="0" applyNumberFormat="1" applyFont="1" applyFill="1" applyBorder="1" applyAlignment="1">
      <alignment horizontal="center" vertical="center"/>
    </xf>
    <xf numFmtId="0" fontId="21" fillId="0" borderId="624" xfId="0" applyFont="1" applyBorder="1" applyAlignment="1">
      <alignment horizontal="center" vertical="center"/>
    </xf>
    <xf numFmtId="0" fontId="21" fillId="0" borderId="626" xfId="0" applyFont="1" applyBorder="1" applyAlignment="1">
      <alignment horizontal="center" vertical="center"/>
    </xf>
    <xf numFmtId="0" fontId="21" fillId="0" borderId="642" xfId="0" applyFont="1" applyBorder="1" applyAlignment="1">
      <alignment horizontal="center" vertical="center"/>
    </xf>
    <xf numFmtId="1" fontId="21" fillId="3" borderId="640" xfId="0" applyNumberFormat="1" applyFont="1" applyFill="1" applyBorder="1" applyAlignment="1">
      <alignment horizontal="center" vertical="center"/>
    </xf>
    <xf numFmtId="1" fontId="21" fillId="3" borderId="640" xfId="0" applyNumberFormat="1" applyFont="1" applyFill="1" applyBorder="1" applyAlignment="1">
      <alignment horizontal="center" vertical="center" wrapText="1"/>
    </xf>
    <xf numFmtId="1" fontId="21" fillId="3" borderId="643" xfId="0" applyNumberFormat="1" applyFont="1" applyFill="1" applyBorder="1" applyAlignment="1">
      <alignment horizontal="center" vertical="center" wrapText="1"/>
    </xf>
    <xf numFmtId="1" fontId="21" fillId="3" borderId="624" xfId="0" applyNumberFormat="1" applyFont="1" applyFill="1" applyBorder="1" applyAlignment="1">
      <alignment horizontal="center" vertical="center" wrapText="1"/>
    </xf>
    <xf numFmtId="1" fontId="21" fillId="3" borderId="626" xfId="0" applyNumberFormat="1" applyFont="1" applyFill="1" applyBorder="1" applyAlignment="1">
      <alignment horizontal="center" vertical="center" wrapText="1"/>
    </xf>
    <xf numFmtId="1" fontId="4" fillId="0" borderId="654" xfId="0" applyNumberFormat="1" applyFont="1" applyBorder="1" applyAlignment="1">
      <alignment horizontal="center" vertical="center" wrapText="1"/>
    </xf>
    <xf numFmtId="1" fontId="4" fillId="0" borderId="655" xfId="0" applyNumberFormat="1" applyFont="1" applyBorder="1" applyAlignment="1">
      <alignment horizontal="center" vertical="center" wrapText="1"/>
    </xf>
    <xf numFmtId="1" fontId="4" fillId="0" borderId="656" xfId="0" applyNumberFormat="1" applyFont="1" applyBorder="1" applyAlignment="1">
      <alignment horizontal="center" vertical="center" wrapText="1"/>
    </xf>
    <xf numFmtId="1" fontId="4" fillId="0" borderId="654" xfId="0" applyNumberFormat="1" applyFont="1" applyBorder="1" applyAlignment="1">
      <alignment horizontal="left" vertical="center" wrapText="1"/>
    </xf>
    <xf numFmtId="1" fontId="4" fillId="0" borderId="656" xfId="0" applyNumberFormat="1" applyFont="1" applyBorder="1" applyAlignment="1">
      <alignment horizontal="right"/>
    </xf>
    <xf numFmtId="1" fontId="4" fillId="0" borderId="639" xfId="0" applyNumberFormat="1" applyFont="1" applyBorder="1" applyAlignment="1">
      <alignment horizontal="right"/>
    </xf>
    <xf numFmtId="1" fontId="4" fillId="0" borderId="626" xfId="0" applyNumberFormat="1" applyFont="1" applyBorder="1" applyAlignment="1">
      <alignment horizontal="right"/>
    </xf>
    <xf numFmtId="1" fontId="4" fillId="4" borderId="656" xfId="0" applyNumberFormat="1" applyFont="1" applyFill="1" applyBorder="1" applyProtection="1">
      <protection locked="0"/>
    </xf>
    <xf numFmtId="1" fontId="4" fillId="0" borderId="657" xfId="0" applyNumberFormat="1" applyFont="1" applyBorder="1" applyAlignment="1">
      <alignment horizontal="left" vertical="center"/>
    </xf>
    <xf numFmtId="1" fontId="4" fillId="0" borderId="658" xfId="0" applyNumberFormat="1" applyFont="1" applyBorder="1" applyAlignment="1">
      <alignment horizontal="right" wrapText="1"/>
    </xf>
    <xf numFmtId="1" fontId="4" fillId="0" borderId="659" xfId="0" applyNumberFormat="1" applyFont="1" applyBorder="1" applyAlignment="1">
      <alignment horizontal="right"/>
    </xf>
    <xf numFmtId="1" fontId="4" fillId="4" borderId="658" xfId="0" applyNumberFormat="1" applyFont="1" applyFill="1" applyBorder="1" applyProtection="1">
      <protection locked="0"/>
    </xf>
    <xf numFmtId="1" fontId="4" fillId="4" borderId="659" xfId="0" applyNumberFormat="1" applyFont="1" applyFill="1" applyBorder="1" applyProtection="1">
      <protection locked="0"/>
    </xf>
    <xf numFmtId="1" fontId="4" fillId="5" borderId="660" xfId="1" applyNumberFormat="1" applyFont="1" applyBorder="1" applyProtection="1">
      <protection locked="0"/>
    </xf>
    <xf numFmtId="1" fontId="4" fillId="5" borderId="661" xfId="1" applyNumberFormat="1" applyFont="1" applyBorder="1" applyProtection="1">
      <protection locked="0"/>
    </xf>
    <xf numFmtId="1" fontId="4" fillId="5" borderId="662" xfId="1" applyNumberFormat="1" applyFont="1" applyBorder="1" applyProtection="1">
      <protection locked="0"/>
    </xf>
    <xf numFmtId="1" fontId="4" fillId="0" borderId="663" xfId="0" applyNumberFormat="1" applyFont="1" applyBorder="1" applyAlignment="1">
      <alignment horizontal="center" vertical="center" wrapText="1"/>
    </xf>
    <xf numFmtId="1" fontId="4" fillId="0" borderId="664" xfId="0" applyNumberFormat="1" applyFont="1" applyBorder="1" applyAlignment="1">
      <alignment horizontal="center" vertical="center" wrapText="1"/>
    </xf>
    <xf numFmtId="1" fontId="4" fillId="0" borderId="665" xfId="0" applyNumberFormat="1" applyFont="1" applyBorder="1" applyAlignment="1">
      <alignment horizontal="center" vertical="center"/>
    </xf>
    <xf numFmtId="1" fontId="4" fillId="0" borderId="666" xfId="0" applyNumberFormat="1" applyFont="1" applyBorder="1" applyAlignment="1">
      <alignment horizontal="center" vertical="center" wrapText="1"/>
    </xf>
    <xf numFmtId="1" fontId="4" fillId="0" borderId="665" xfId="0" applyNumberFormat="1" applyFont="1" applyBorder="1" applyAlignment="1">
      <alignment horizontal="center" vertical="center" wrapText="1"/>
    </xf>
    <xf numFmtId="1" fontId="4" fillId="0" borderId="667" xfId="0" applyNumberFormat="1" applyFont="1" applyBorder="1" applyAlignment="1">
      <alignment horizontal="center" vertical="center" wrapText="1"/>
    </xf>
    <xf numFmtId="1" fontId="4" fillId="0" borderId="668" xfId="0" applyNumberFormat="1" applyFont="1" applyBorder="1" applyAlignment="1">
      <alignment horizontal="center" vertical="center" wrapText="1"/>
    </xf>
    <xf numFmtId="1" fontId="4" fillId="0" borderId="665" xfId="0" applyNumberFormat="1" applyFont="1" applyBorder="1" applyAlignment="1">
      <alignment horizontal="center" vertical="center" wrapText="1"/>
    </xf>
    <xf numFmtId="1" fontId="4" fillId="0" borderId="667" xfId="0" applyNumberFormat="1" applyFont="1" applyBorder="1" applyAlignment="1">
      <alignment horizontal="right" wrapText="1"/>
    </xf>
    <xf numFmtId="1" fontId="4" fillId="0" borderId="669" xfId="0" applyNumberFormat="1" applyFont="1" applyBorder="1" applyAlignment="1">
      <alignment horizontal="right" wrapText="1"/>
    </xf>
    <xf numFmtId="1" fontId="4" fillId="4" borderId="670" xfId="0" applyNumberFormat="1" applyFont="1" applyFill="1" applyBorder="1" applyProtection="1">
      <protection locked="0"/>
    </xf>
    <xf numFmtId="1" fontId="4" fillId="4" borderId="671" xfId="0" applyNumberFormat="1" applyFont="1" applyFill="1" applyBorder="1" applyProtection="1">
      <protection locked="0"/>
    </xf>
    <xf numFmtId="1" fontId="4" fillId="4" borderId="672" xfId="0" applyNumberFormat="1" applyFont="1" applyFill="1" applyBorder="1" applyProtection="1">
      <protection locked="0"/>
    </xf>
    <xf numFmtId="1" fontId="4" fillId="0" borderId="663" xfId="0" applyNumberFormat="1" applyFont="1" applyBorder="1" applyAlignment="1">
      <alignment horizontal="left" vertical="center" wrapText="1"/>
    </xf>
    <xf numFmtId="1" fontId="4" fillId="0" borderId="657" xfId="0" applyNumberFormat="1" applyFont="1" applyBorder="1" applyAlignment="1">
      <alignment horizontal="left" vertical="center" wrapText="1"/>
    </xf>
    <xf numFmtId="1" fontId="4" fillId="4" borderId="673" xfId="0" applyNumberFormat="1" applyFont="1" applyFill="1" applyBorder="1" applyProtection="1">
      <protection locked="0"/>
    </xf>
    <xf numFmtId="1" fontId="4" fillId="4" borderId="674" xfId="0" applyNumberFormat="1" applyFont="1" applyFill="1" applyBorder="1" applyProtection="1">
      <protection locked="0"/>
    </xf>
    <xf numFmtId="1" fontId="4" fillId="4" borderId="675" xfId="0" applyNumberFormat="1" applyFont="1" applyFill="1" applyBorder="1" applyProtection="1">
      <protection locked="0"/>
    </xf>
    <xf numFmtId="1" fontId="4" fillId="4" borderId="676" xfId="0" applyNumberFormat="1" applyFont="1" applyFill="1" applyBorder="1" applyProtection="1">
      <protection locked="0"/>
    </xf>
    <xf numFmtId="1" fontId="4" fillId="0" borderId="663" xfId="0" applyNumberFormat="1" applyFont="1" applyBorder="1" applyAlignment="1">
      <alignment horizontal="left" vertical="center" wrapText="1"/>
    </xf>
    <xf numFmtId="1" fontId="6" fillId="0" borderId="665" xfId="0" applyNumberFormat="1" applyFont="1" applyBorder="1"/>
    <xf numFmtId="1" fontId="8" fillId="0" borderId="665" xfId="0" applyNumberFormat="1" applyFont="1" applyBorder="1"/>
    <xf numFmtId="1" fontId="4" fillId="0" borderId="677" xfId="0" applyNumberFormat="1" applyFont="1" applyBorder="1" applyAlignment="1">
      <alignment horizontal="center" vertical="center" wrapText="1"/>
    </xf>
    <xf numFmtId="1" fontId="4" fillId="0" borderId="678" xfId="0" applyNumberFormat="1" applyFont="1" applyBorder="1" applyAlignment="1">
      <alignment horizontal="center" vertical="center" wrapText="1"/>
    </xf>
    <xf numFmtId="1" fontId="4" fillId="0" borderId="674" xfId="0" applyNumberFormat="1" applyFont="1" applyBorder="1" applyAlignment="1">
      <alignment vertical="center" wrapText="1"/>
    </xf>
    <xf numFmtId="1" fontId="4" fillId="0" borderId="658" xfId="0" applyNumberFormat="1" applyFont="1" applyBorder="1" applyAlignment="1">
      <alignment vertical="center" wrapText="1"/>
    </xf>
    <xf numFmtId="1" fontId="4" fillId="0" borderId="679" xfId="0" applyNumberFormat="1" applyFont="1" applyBorder="1" applyAlignment="1">
      <alignment vertical="center" wrapText="1"/>
    </xf>
    <xf numFmtId="1" fontId="4" fillId="0" borderId="659" xfId="0" applyNumberFormat="1" applyFont="1" applyBorder="1"/>
    <xf numFmtId="1" fontId="4" fillId="4" borderId="680" xfId="0" applyNumberFormat="1" applyFont="1" applyFill="1" applyBorder="1" applyProtection="1">
      <protection locked="0"/>
    </xf>
    <xf numFmtId="1" fontId="4" fillId="0" borderId="663" xfId="0" applyNumberFormat="1" applyFont="1" applyBorder="1" applyAlignment="1">
      <alignment horizontal="center" vertical="center"/>
    </xf>
    <xf numFmtId="1" fontId="4" fillId="0" borderId="656" xfId="0" applyNumberFormat="1" applyFont="1" applyBorder="1" applyAlignment="1">
      <alignment horizontal="right" wrapText="1"/>
    </xf>
    <xf numFmtId="1" fontId="4" fillId="0" borderId="656" xfId="0" applyNumberFormat="1" applyFont="1" applyBorder="1"/>
    <xf numFmtId="1" fontId="4" fillId="0" borderId="671" xfId="0" applyNumberFormat="1" applyFont="1" applyBorder="1"/>
    <xf numFmtId="1" fontId="4" fillId="0" borderId="681" xfId="0" applyNumberFormat="1" applyFont="1" applyBorder="1"/>
    <xf numFmtId="1" fontId="4" fillId="0" borderId="670" xfId="0" applyNumberFormat="1" applyFont="1" applyBorder="1"/>
    <xf numFmtId="1" fontId="4" fillId="0" borderId="654" xfId="0" applyNumberFormat="1" applyFont="1" applyBorder="1" applyAlignment="1">
      <alignment horizontal="center" vertical="center" wrapText="1"/>
    </xf>
    <xf numFmtId="1" fontId="4" fillId="0" borderId="682" xfId="0" applyNumberFormat="1" applyFont="1" applyBorder="1" applyAlignment="1">
      <alignment horizontal="center" vertical="center" wrapText="1"/>
    </xf>
    <xf numFmtId="1" fontId="4" fillId="0" borderId="674" xfId="0" applyNumberFormat="1" applyFont="1" applyBorder="1" applyAlignment="1">
      <alignment horizontal="left" vertical="center" wrapText="1"/>
    </xf>
    <xf numFmtId="1" fontId="4" fillId="0" borderId="659" xfId="0" applyNumberFormat="1" applyFont="1" applyBorder="1" applyAlignment="1">
      <alignment horizontal="left" vertical="center" wrapText="1"/>
    </xf>
    <xf numFmtId="1" fontId="4" fillId="0" borderId="657" xfId="0" applyNumberFormat="1" applyFont="1" applyBorder="1" applyAlignment="1">
      <alignment horizontal="right" wrapText="1"/>
    </xf>
    <xf numFmtId="1" fontId="4" fillId="4" borderId="657" xfId="0" applyNumberFormat="1" applyFont="1" applyFill="1" applyBorder="1" applyProtection="1">
      <protection locked="0"/>
    </xf>
    <xf numFmtId="1" fontId="4" fillId="4" borderId="679" xfId="0" applyNumberFormat="1" applyFont="1" applyFill="1" applyBorder="1" applyProtection="1">
      <protection locked="0"/>
    </xf>
    <xf numFmtId="1" fontId="4" fillId="8" borderId="657" xfId="0" applyNumberFormat="1" applyFont="1" applyFill="1" applyBorder="1"/>
    <xf numFmtId="1" fontId="4" fillId="8" borderId="683" xfId="0" applyNumberFormat="1" applyFont="1" applyFill="1" applyBorder="1"/>
    <xf numFmtId="1" fontId="4" fillId="0" borderId="684" xfId="0" applyNumberFormat="1" applyFont="1" applyBorder="1" applyAlignment="1">
      <alignment horizontal="center" vertical="center" wrapText="1"/>
    </xf>
    <xf numFmtId="1" fontId="4" fillId="0" borderId="682" xfId="0" applyNumberFormat="1" applyFont="1" applyBorder="1" applyAlignment="1">
      <alignment horizontal="center" vertical="center" wrapText="1"/>
    </xf>
    <xf numFmtId="1" fontId="4" fillId="0" borderId="685" xfId="0" applyNumberFormat="1" applyFont="1" applyBorder="1" applyAlignment="1">
      <alignment horizontal="center" vertical="center" wrapText="1"/>
    </xf>
    <xf numFmtId="1" fontId="4" fillId="0" borderId="654" xfId="0" applyNumberFormat="1" applyFont="1" applyBorder="1"/>
    <xf numFmtId="1" fontId="4" fillId="0" borderId="674" xfId="0" applyNumberFormat="1" applyFont="1" applyBorder="1" applyAlignment="1">
      <alignment vertical="center"/>
    </xf>
    <xf numFmtId="1" fontId="4" fillId="0" borderId="685" xfId="0" applyNumberFormat="1" applyFont="1" applyBorder="1" applyAlignment="1">
      <alignment horizontal="center" vertical="center" wrapText="1"/>
    </xf>
    <xf numFmtId="1" fontId="4" fillId="8" borderId="659" xfId="0" applyNumberFormat="1" applyFont="1" applyFill="1" applyBorder="1"/>
    <xf numFmtId="1" fontId="4" fillId="0" borderId="670" xfId="0" applyNumberFormat="1" applyFont="1" applyBorder="1" applyAlignment="1">
      <alignment horizontal="center" vertical="center" wrapText="1"/>
    </xf>
    <xf numFmtId="1" fontId="4" fillId="0" borderId="686" xfId="0" applyNumberFormat="1" applyFont="1" applyBorder="1" applyAlignment="1">
      <alignment horizontal="left"/>
    </xf>
    <xf numFmtId="1" fontId="4" fillId="0" borderId="659" xfId="0" applyNumberFormat="1" applyFont="1" applyBorder="1" applyAlignment="1">
      <alignment horizontal="left"/>
    </xf>
    <xf numFmtId="1" fontId="4" fillId="0" borderId="658" xfId="0" applyNumberFormat="1" applyFont="1" applyBorder="1"/>
    <xf numFmtId="1" fontId="4" fillId="0" borderId="679" xfId="0" applyNumberFormat="1" applyFont="1" applyBorder="1"/>
    <xf numFmtId="1" fontId="4" fillId="0" borderId="684" xfId="0" applyNumberFormat="1" applyFont="1" applyBorder="1" applyAlignment="1">
      <alignment horizontal="center" vertical="center"/>
    </xf>
    <xf numFmtId="1" fontId="4" fillId="0" borderId="657" xfId="0" applyNumberFormat="1" applyFont="1" applyBorder="1" applyAlignment="1">
      <alignment horizontal="left" vertical="center"/>
    </xf>
    <xf numFmtId="1" fontId="4" fillId="0" borderId="658" xfId="0" applyNumberFormat="1" applyFont="1" applyBorder="1" applyAlignment="1">
      <alignment horizontal="right"/>
    </xf>
    <xf numFmtId="1" fontId="4" fillId="8" borderId="658" xfId="0" applyNumberFormat="1" applyFont="1" applyFill="1" applyBorder="1"/>
    <xf numFmtId="1" fontId="4" fillId="8" borderId="686" xfId="0" applyNumberFormat="1" applyFont="1" applyFill="1" applyBorder="1"/>
    <xf numFmtId="1" fontId="4" fillId="0" borderId="685" xfId="0" applyNumberFormat="1" applyFont="1" applyBorder="1" applyAlignment="1">
      <alignment horizontal="left" vertical="center" wrapText="1"/>
    </xf>
    <xf numFmtId="1" fontId="4" fillId="10" borderId="686" xfId="0" applyNumberFormat="1" applyFont="1" applyFill="1" applyBorder="1" applyProtection="1">
      <protection locked="0"/>
    </xf>
    <xf numFmtId="1" fontId="4" fillId="3" borderId="656" xfId="0" applyNumberFormat="1" applyFont="1" applyFill="1" applyBorder="1" applyAlignment="1">
      <alignment horizontal="center" vertical="center" wrapText="1"/>
    </xf>
    <xf numFmtId="1" fontId="4" fillId="0" borderId="657" xfId="0" applyNumberFormat="1" applyFont="1" applyBorder="1" applyAlignment="1">
      <alignment horizontal="left" vertical="center" wrapText="1"/>
    </xf>
    <xf numFmtId="1" fontId="4" fillId="0" borderId="673" xfId="0" applyNumberFormat="1" applyFont="1" applyBorder="1"/>
    <xf numFmtId="1" fontId="4" fillId="4" borderId="686" xfId="0" applyNumberFormat="1" applyFont="1" applyFill="1" applyBorder="1" applyProtection="1">
      <protection locked="0"/>
    </xf>
    <xf numFmtId="1" fontId="4" fillId="10" borderId="673" xfId="0" applyNumberFormat="1" applyFont="1" applyFill="1" applyBorder="1" applyProtection="1">
      <protection locked="0"/>
    </xf>
    <xf numFmtId="1" fontId="4" fillId="0" borderId="656" xfId="0" applyNumberFormat="1" applyFont="1" applyBorder="1" applyAlignment="1">
      <alignment vertical="center"/>
    </xf>
    <xf numFmtId="1" fontId="4" fillId="0" borderId="668" xfId="0" applyNumberFormat="1" applyFont="1" applyBorder="1" applyAlignment="1">
      <alignment vertical="center"/>
    </xf>
    <xf numFmtId="1" fontId="4" fillId="0" borderId="670" xfId="0" applyNumberFormat="1" applyFont="1" applyBorder="1" applyAlignment="1">
      <alignment vertical="center"/>
    </xf>
    <xf numFmtId="1" fontId="4" fillId="3" borderId="656" xfId="0" applyNumberFormat="1" applyFont="1" applyFill="1" applyBorder="1" applyAlignment="1">
      <alignment vertical="center"/>
    </xf>
    <xf numFmtId="1" fontId="4" fillId="0" borderId="684" xfId="0" applyNumberFormat="1" applyFont="1" applyBorder="1" applyAlignment="1">
      <alignment horizontal="left" vertical="center" wrapText="1"/>
    </xf>
    <xf numFmtId="1" fontId="4" fillId="0" borderId="656" xfId="0" applyNumberFormat="1" applyFont="1" applyBorder="1" applyAlignment="1">
      <alignment horizontal="center" vertical="center" wrapText="1"/>
    </xf>
    <xf numFmtId="1" fontId="4" fillId="0" borderId="668" xfId="0" applyNumberFormat="1" applyFont="1" applyBorder="1" applyAlignment="1">
      <alignment horizontal="center" vertical="center" wrapText="1"/>
    </xf>
    <xf numFmtId="1" fontId="4" fillId="0" borderId="670" xfId="0" applyNumberFormat="1" applyFont="1" applyBorder="1" applyAlignment="1">
      <alignment horizontal="center" vertical="center" wrapText="1"/>
    </xf>
    <xf numFmtId="1" fontId="4" fillId="3" borderId="665" xfId="0" applyNumberFormat="1" applyFont="1" applyFill="1" applyBorder="1" applyAlignment="1">
      <alignment horizontal="center" vertical="center" wrapText="1"/>
    </xf>
    <xf numFmtId="1" fontId="4" fillId="0" borderId="674" xfId="0" applyNumberFormat="1" applyFont="1" applyBorder="1"/>
    <xf numFmtId="1" fontId="4" fillId="10" borderId="658" xfId="0" applyNumberFormat="1" applyFont="1" applyFill="1" applyBorder="1" applyProtection="1">
      <protection locked="0"/>
    </xf>
    <xf numFmtId="1" fontId="4" fillId="10" borderId="679" xfId="0" applyNumberFormat="1" applyFont="1" applyFill="1" applyBorder="1" applyProtection="1">
      <protection locked="0"/>
    </xf>
    <xf numFmtId="1" fontId="4" fillId="0" borderId="668" xfId="0" applyNumberFormat="1" applyFont="1" applyBorder="1"/>
    <xf numFmtId="1" fontId="4" fillId="0" borderId="658" xfId="0" applyNumberFormat="1" applyFont="1" applyBorder="1" applyAlignment="1">
      <alignment horizontal="center" vertical="center" wrapText="1"/>
    </xf>
    <xf numFmtId="1" fontId="4" fillId="0" borderId="673" xfId="0" applyNumberFormat="1" applyFont="1" applyBorder="1" applyAlignment="1">
      <alignment horizontal="center" vertical="center" wrapText="1"/>
    </xf>
    <xf numFmtId="1" fontId="4" fillId="0" borderId="674" xfId="0" applyNumberFormat="1" applyFont="1" applyBorder="1" applyAlignment="1">
      <alignment horizontal="left" vertical="center"/>
    </xf>
    <xf numFmtId="1" fontId="4" fillId="0" borderId="659" xfId="0" applyNumberFormat="1" applyFont="1" applyBorder="1" applyAlignment="1">
      <alignment horizontal="left" vertical="center"/>
    </xf>
    <xf numFmtId="1" fontId="4" fillId="0" borderId="684" xfId="2" applyNumberFormat="1" applyFont="1" applyBorder="1" applyAlignment="1">
      <alignment horizontal="center" vertical="center" wrapText="1"/>
    </xf>
    <xf numFmtId="1" fontId="4" fillId="0" borderId="684" xfId="3" applyNumberFormat="1" applyFont="1" applyBorder="1" applyAlignment="1">
      <alignment horizontal="center" vertical="center"/>
    </xf>
    <xf numFmtId="1" fontId="4" fillId="0" borderId="654" xfId="2" quotePrefix="1" applyNumberFormat="1" applyFont="1" applyBorder="1" applyAlignment="1">
      <alignment horizontal="center" vertical="center" wrapText="1"/>
    </xf>
    <xf numFmtId="1" fontId="4" fillId="0" borderId="682" xfId="2" quotePrefix="1" applyNumberFormat="1" applyFont="1" applyBorder="1" applyAlignment="1">
      <alignment horizontal="center" vertical="center" wrapText="1"/>
    </xf>
    <xf numFmtId="1" fontId="4" fillId="0" borderId="684" xfId="2" applyNumberFormat="1" applyFont="1" applyBorder="1" applyAlignment="1" applyProtection="1">
      <alignment horizontal="center" vertical="center" wrapText="1"/>
      <protection locked="0"/>
    </xf>
    <xf numFmtId="1" fontId="4" fillId="0" borderId="685" xfId="2" applyNumberFormat="1" applyFont="1" applyBorder="1" applyAlignment="1" applyProtection="1">
      <alignment horizontal="center" vertical="center" wrapText="1"/>
      <protection locked="0"/>
    </xf>
    <xf numFmtId="1" fontId="4" fillId="0" borderId="654" xfId="2" applyNumberFormat="1" applyFont="1" applyBorder="1" applyAlignment="1">
      <alignment horizontal="center" vertical="center" wrapText="1"/>
    </xf>
    <xf numFmtId="1" fontId="4" fillId="0" borderId="687" xfId="0" applyNumberFormat="1" applyFont="1" applyBorder="1" applyAlignment="1">
      <alignment horizontal="center" vertical="center" wrapText="1"/>
    </xf>
    <xf numFmtId="1" fontId="4" fillId="0" borderId="656" xfId="2" applyNumberFormat="1" applyFont="1" applyBorder="1" applyAlignment="1">
      <alignment horizontal="center" vertical="center" wrapText="1"/>
    </xf>
    <xf numFmtId="1" fontId="4" fillId="0" borderId="670" xfId="2" applyNumberFormat="1" applyFont="1" applyBorder="1" applyAlignment="1">
      <alignment horizontal="center" vertical="center" wrapText="1"/>
    </xf>
    <xf numFmtId="1" fontId="4" fillId="0" borderId="687" xfId="2" applyNumberFormat="1" applyFont="1" applyBorder="1" applyAlignment="1">
      <alignment horizontal="center" vertical="center" wrapText="1"/>
    </xf>
    <xf numFmtId="1" fontId="4" fillId="0" borderId="685" xfId="2" applyNumberFormat="1" applyFont="1" applyBorder="1" applyAlignment="1">
      <alignment horizontal="left" vertical="center" wrapText="1"/>
    </xf>
    <xf numFmtId="1" fontId="4" fillId="0" borderId="657" xfId="2" applyNumberFormat="1" applyFont="1" applyBorder="1"/>
    <xf numFmtId="1" fontId="4" fillId="0" borderId="658" xfId="2" applyNumberFormat="1" applyFont="1" applyBorder="1"/>
    <xf numFmtId="1" fontId="4" fillId="0" borderId="679" xfId="2" applyNumberFormat="1" applyFont="1" applyBorder="1"/>
    <xf numFmtId="1" fontId="4" fillId="0" borderId="659" xfId="2" applyNumberFormat="1" applyFont="1" applyBorder="1"/>
    <xf numFmtId="1" fontId="4" fillId="4" borderId="658" xfId="2" applyNumberFormat="1" applyFont="1" applyFill="1" applyBorder="1" applyProtection="1">
      <protection locked="0"/>
    </xf>
    <xf numFmtId="1" fontId="4" fillId="4" borderId="679" xfId="2" applyNumberFormat="1" applyFont="1" applyFill="1" applyBorder="1" applyProtection="1">
      <protection locked="0"/>
    </xf>
    <xf numFmtId="1" fontId="4" fillId="4" borderId="659" xfId="2" applyNumberFormat="1" applyFont="1" applyFill="1" applyBorder="1" applyProtection="1">
      <protection locked="0"/>
    </xf>
    <xf numFmtId="1" fontId="4" fillId="4" borderId="688" xfId="2" applyNumberFormat="1" applyFont="1" applyFill="1" applyBorder="1" applyProtection="1">
      <protection locked="0"/>
    </xf>
    <xf numFmtId="1" fontId="4" fillId="4" borderId="657" xfId="2" applyNumberFormat="1" applyFont="1" applyFill="1" applyBorder="1" applyProtection="1">
      <protection locked="0"/>
    </xf>
    <xf numFmtId="1" fontId="4" fillId="0" borderId="656" xfId="2" applyNumberFormat="1" applyFont="1" applyBorder="1"/>
    <xf numFmtId="1" fontId="4" fillId="0" borderId="670" xfId="2" applyNumberFormat="1" applyFont="1" applyBorder="1"/>
    <xf numFmtId="1" fontId="4" fillId="0" borderId="687" xfId="2" applyNumberFormat="1" applyFont="1" applyBorder="1"/>
    <xf numFmtId="1" fontId="4" fillId="0" borderId="654" xfId="2" applyNumberFormat="1" applyFont="1" applyBorder="1"/>
    <xf numFmtId="1" fontId="4" fillId="0" borderId="665" xfId="2" quotePrefix="1" applyNumberFormat="1" applyFont="1" applyBorder="1" applyAlignment="1">
      <alignment horizontal="center" vertical="center" wrapText="1"/>
    </xf>
    <xf numFmtId="1" fontId="4" fillId="0" borderId="681" xfId="2" quotePrefix="1" applyNumberFormat="1" applyFont="1" applyBorder="1" applyAlignment="1">
      <alignment horizontal="center" vertical="center" wrapText="1"/>
    </xf>
    <xf numFmtId="1" fontId="4" fillId="0" borderId="685" xfId="2" applyNumberFormat="1" applyFont="1" applyBorder="1" applyAlignment="1">
      <alignment horizontal="center" vertical="center" wrapText="1"/>
    </xf>
    <xf numFmtId="1" fontId="4" fillId="0" borderId="671" xfId="2" applyNumberFormat="1" applyFont="1" applyBorder="1" applyAlignment="1">
      <alignment horizontal="center" vertical="center" wrapText="1"/>
    </xf>
    <xf numFmtId="1" fontId="4" fillId="0" borderId="658" xfId="2" applyNumberFormat="1" applyFont="1" applyBorder="1" applyAlignment="1">
      <alignment horizontal="left" vertical="center" wrapText="1"/>
    </xf>
    <xf numFmtId="1" fontId="4" fillId="0" borderId="673" xfId="2" applyNumberFormat="1" applyFont="1" applyBorder="1" applyAlignment="1">
      <alignment horizontal="left" vertical="center" wrapText="1"/>
    </xf>
    <xf numFmtId="1" fontId="4" fillId="0" borderId="673" xfId="2" applyNumberFormat="1" applyFont="1" applyBorder="1"/>
    <xf numFmtId="1" fontId="4" fillId="4" borderId="686" xfId="2" applyNumberFormat="1" applyFont="1" applyFill="1" applyBorder="1" applyProtection="1">
      <protection locked="0"/>
    </xf>
    <xf numFmtId="1" fontId="4" fillId="4" borderId="680" xfId="2" applyNumberFormat="1" applyFont="1" applyFill="1" applyBorder="1" applyProtection="1">
      <protection locked="0"/>
    </xf>
    <xf numFmtId="1" fontId="4" fillId="4" borderId="675" xfId="2" applyNumberFormat="1" applyFont="1" applyFill="1" applyBorder="1" applyProtection="1">
      <protection locked="0"/>
    </xf>
    <xf numFmtId="1" fontId="4" fillId="4" borderId="673" xfId="2" applyNumberFormat="1" applyFont="1" applyFill="1" applyBorder="1" applyProtection="1">
      <protection locked="0"/>
    </xf>
    <xf numFmtId="1" fontId="4" fillId="0" borderId="656" xfId="2" applyNumberFormat="1" applyFont="1" applyBorder="1" applyAlignment="1">
      <alignment horizontal="right" vertical="center" wrapText="1"/>
    </xf>
    <xf numFmtId="1" fontId="4" fillId="0" borderId="674" xfId="2" applyNumberFormat="1" applyFont="1" applyBorder="1" applyAlignment="1">
      <alignment horizontal="left" vertical="center" wrapText="1"/>
    </xf>
    <xf numFmtId="1" fontId="4" fillId="0" borderId="659" xfId="2" applyNumberFormat="1" applyFont="1" applyBorder="1" applyAlignment="1">
      <alignment horizontal="left" vertical="center" wrapText="1"/>
    </xf>
    <xf numFmtId="0" fontId="21" fillId="0" borderId="654" xfId="0" applyFont="1" applyBorder="1" applyAlignment="1">
      <alignment horizontal="center" vertical="center" wrapText="1"/>
    </xf>
    <xf numFmtId="0" fontId="21" fillId="0" borderId="682" xfId="0" applyFont="1" applyBorder="1" applyAlignment="1">
      <alignment horizontal="center" vertical="center" wrapText="1"/>
    </xf>
    <xf numFmtId="0" fontId="21" fillId="0" borderId="665" xfId="0" applyFont="1" applyBorder="1" applyAlignment="1">
      <alignment horizontal="center" vertical="center" wrapText="1"/>
    </xf>
    <xf numFmtId="0" fontId="21" fillId="0" borderId="670" xfId="0" applyFont="1" applyBorder="1" applyAlignment="1">
      <alignment horizontal="center" vertical="center" wrapText="1"/>
    </xf>
    <xf numFmtId="0" fontId="21" fillId="0" borderId="687" xfId="0" applyFont="1" applyBorder="1" applyAlignment="1">
      <alignment horizontal="center" vertical="center" wrapText="1"/>
    </xf>
    <xf numFmtId="0" fontId="4" fillId="0" borderId="654" xfId="0" applyFont="1" applyBorder="1" applyAlignment="1">
      <alignment horizontal="center" vertical="center" wrapText="1"/>
    </xf>
    <xf numFmtId="0" fontId="21" fillId="0" borderId="687" xfId="0" applyFont="1" applyBorder="1" applyAlignment="1">
      <alignment horizontal="right" vertical="center" wrapText="1"/>
    </xf>
    <xf numFmtId="0" fontId="21" fillId="0" borderId="665" xfId="0" applyFont="1" applyBorder="1" applyAlignment="1">
      <alignment horizontal="right" vertical="center" wrapText="1"/>
    </xf>
    <xf numFmtId="0" fontId="21" fillId="0" borderId="670" xfId="0" applyFont="1" applyBorder="1" applyAlignment="1">
      <alignment horizontal="right" vertical="center" wrapText="1"/>
    </xf>
    <xf numFmtId="0" fontId="21" fillId="0" borderId="657" xfId="0" applyFont="1" applyBorder="1" applyAlignment="1">
      <alignment vertical="center" wrapText="1"/>
    </xf>
    <xf numFmtId="0" fontId="22" fillId="10" borderId="658" xfId="0" applyFont="1" applyFill="1" applyBorder="1" applyAlignment="1" applyProtection="1">
      <alignment horizontal="right" vertical="center"/>
      <protection locked="0"/>
    </xf>
    <xf numFmtId="0" fontId="22" fillId="10" borderId="689" xfId="0" applyFont="1" applyFill="1" applyBorder="1" applyAlignment="1" applyProtection="1">
      <alignment horizontal="right" vertical="center"/>
      <protection locked="0"/>
    </xf>
    <xf numFmtId="0" fontId="22" fillId="10" borderId="680" xfId="0" applyFont="1" applyFill="1" applyBorder="1" applyAlignment="1" applyProtection="1">
      <alignment horizontal="right" vertical="center"/>
      <protection locked="0"/>
    </xf>
    <xf numFmtId="0" fontId="22" fillId="10" borderId="673" xfId="0" applyFont="1" applyFill="1" applyBorder="1" applyAlignment="1" applyProtection="1">
      <alignment horizontal="right" vertical="center"/>
      <protection locked="0"/>
    </xf>
    <xf numFmtId="0" fontId="21" fillId="0" borderId="654" xfId="0" applyFont="1" applyBorder="1" applyAlignment="1">
      <alignment horizontal="left" vertical="center" wrapText="1"/>
    </xf>
    <xf numFmtId="0" fontId="21" fillId="0" borderId="657" xfId="0" applyFont="1" applyBorder="1" applyAlignment="1">
      <alignment vertical="center" wrapText="1"/>
    </xf>
    <xf numFmtId="1" fontId="4" fillId="0" borderId="684" xfId="2" applyNumberFormat="1" applyFont="1" applyBorder="1" applyAlignment="1">
      <alignment horizontal="center" vertical="center"/>
    </xf>
    <xf numFmtId="1" fontId="4" fillId="4" borderId="674" xfId="2" applyNumberFormat="1" applyFont="1" applyFill="1" applyBorder="1" applyProtection="1">
      <protection locked="0"/>
    </xf>
    <xf numFmtId="0" fontId="4" fillId="0" borderId="654" xfId="0" applyFont="1" applyBorder="1" applyAlignment="1">
      <alignment horizontal="center" vertical="center"/>
    </xf>
    <xf numFmtId="0" fontId="4" fillId="0" borderId="685" xfId="0" applyFont="1" applyBorder="1" applyAlignment="1">
      <alignment horizontal="left" vertical="center" wrapText="1"/>
    </xf>
    <xf numFmtId="0" fontId="4" fillId="0" borderId="657" xfId="0" applyFont="1" applyBorder="1" applyAlignment="1">
      <alignment vertical="center" wrapText="1"/>
    </xf>
    <xf numFmtId="1" fontId="4" fillId="4" borderId="676" xfId="2" applyNumberFormat="1" applyFont="1" applyFill="1" applyBorder="1" applyProtection="1">
      <protection locked="0"/>
    </xf>
    <xf numFmtId="1" fontId="14" fillId="15" borderId="657" xfId="0" applyNumberFormat="1" applyFont="1" applyFill="1" applyBorder="1"/>
    <xf numFmtId="1" fontId="4" fillId="15" borderId="685" xfId="0" applyNumberFormat="1" applyFont="1" applyFill="1" applyBorder="1" applyAlignment="1">
      <alignment horizontal="center" vertical="center"/>
    </xf>
    <xf numFmtId="1" fontId="4" fillId="15" borderId="684" xfId="0" applyNumberFormat="1" applyFont="1" applyFill="1" applyBorder="1" applyAlignment="1">
      <alignment horizontal="center" vertical="center" wrapText="1"/>
    </xf>
    <xf numFmtId="1" fontId="4" fillId="15" borderId="665" xfId="0" applyNumberFormat="1" applyFont="1" applyFill="1" applyBorder="1" applyAlignment="1">
      <alignment horizontal="center" vertical="center" wrapText="1"/>
    </xf>
    <xf numFmtId="1" fontId="4" fillId="15" borderId="681" xfId="0" applyNumberFormat="1" applyFont="1" applyFill="1" applyBorder="1" applyAlignment="1">
      <alignment horizontal="center" vertical="center" wrapText="1"/>
    </xf>
    <xf numFmtId="1" fontId="4" fillId="15" borderId="685" xfId="0" applyNumberFormat="1" applyFont="1" applyFill="1" applyBorder="1" applyAlignment="1">
      <alignment horizontal="center" vertical="center" wrapText="1"/>
    </xf>
    <xf numFmtId="1" fontId="4" fillId="15" borderId="656" xfId="0" applyNumberFormat="1" applyFont="1" applyFill="1" applyBorder="1" applyAlignment="1">
      <alignment horizontal="center" vertical="center" wrapText="1"/>
    </xf>
    <xf numFmtId="1" fontId="4" fillId="15" borderId="674" xfId="0" applyNumberFormat="1" applyFont="1" applyFill="1" applyBorder="1" applyAlignment="1">
      <alignment vertical="center" wrapText="1"/>
    </xf>
    <xf numFmtId="1" fontId="4" fillId="15" borderId="658" xfId="0" applyNumberFormat="1" applyFont="1" applyFill="1" applyBorder="1" applyAlignment="1">
      <alignment horizontal="right" wrapText="1"/>
    </xf>
    <xf numFmtId="1" fontId="4" fillId="15" borderId="679" xfId="0" applyNumberFormat="1" applyFont="1" applyFill="1" applyBorder="1" applyAlignment="1">
      <alignment horizontal="right" wrapText="1"/>
    </xf>
    <xf numFmtId="1" fontId="4" fillId="15" borderId="659" xfId="0" applyNumberFormat="1" applyFont="1" applyFill="1" applyBorder="1" applyAlignment="1">
      <alignment horizontal="right"/>
    </xf>
    <xf numFmtId="1" fontId="4" fillId="15" borderId="658" xfId="0" applyNumberFormat="1" applyFont="1" applyFill="1" applyBorder="1"/>
    <xf numFmtId="1" fontId="4" fillId="15" borderId="673" xfId="0" applyNumberFormat="1" applyFont="1" applyFill="1" applyBorder="1"/>
    <xf numFmtId="1" fontId="4" fillId="15" borderId="689" xfId="0" applyNumberFormat="1" applyFont="1" applyFill="1" applyBorder="1"/>
    <xf numFmtId="1" fontId="4" fillId="15" borderId="659" xfId="0" applyNumberFormat="1" applyFont="1" applyFill="1" applyBorder="1"/>
    <xf numFmtId="1" fontId="4" fillId="15" borderId="657" xfId="0" applyNumberFormat="1" applyFont="1" applyFill="1" applyBorder="1"/>
    <xf numFmtId="1" fontId="4" fillId="15" borderId="654" xfId="0" applyNumberFormat="1" applyFont="1" applyFill="1" applyBorder="1" applyAlignment="1">
      <alignment horizontal="center"/>
    </xf>
    <xf numFmtId="1" fontId="4" fillId="15" borderId="656" xfId="0" applyNumberFormat="1" applyFont="1" applyFill="1" applyBorder="1" applyAlignment="1">
      <alignment horizontal="right"/>
    </xf>
    <xf numFmtId="1" fontId="4" fillId="15" borderId="656" xfId="0" applyNumberFormat="1" applyFont="1" applyFill="1" applyBorder="1"/>
    <xf numFmtId="1" fontId="4" fillId="15" borderId="670" xfId="0" applyNumberFormat="1" applyFont="1" applyFill="1" applyBorder="1"/>
    <xf numFmtId="1" fontId="4" fillId="15" borderId="687" xfId="0" applyNumberFormat="1" applyFont="1" applyFill="1" applyBorder="1"/>
    <xf numFmtId="1" fontId="4" fillId="15" borderId="654" xfId="0" applyNumberFormat="1" applyFont="1" applyFill="1" applyBorder="1"/>
    <xf numFmtId="1" fontId="14" fillId="15" borderId="658" xfId="0" applyNumberFormat="1" applyFont="1" applyFill="1" applyBorder="1" applyAlignment="1">
      <alignment horizontal="right" wrapText="1"/>
    </xf>
    <xf numFmtId="1" fontId="14" fillId="15" borderId="658" xfId="0" applyNumberFormat="1" applyFont="1" applyFill="1" applyBorder="1"/>
    <xf numFmtId="1" fontId="14" fillId="15" borderId="673" xfId="0" applyNumberFormat="1" applyFont="1" applyFill="1" applyBorder="1"/>
    <xf numFmtId="1" fontId="14" fillId="15" borderId="689" xfId="0" applyNumberFormat="1" applyFont="1" applyFill="1" applyBorder="1"/>
    <xf numFmtId="1" fontId="14" fillId="15" borderId="659" xfId="0" applyNumberFormat="1" applyFont="1" applyFill="1" applyBorder="1"/>
    <xf numFmtId="1" fontId="14" fillId="15" borderId="656" xfId="0" applyNumberFormat="1" applyFont="1" applyFill="1" applyBorder="1" applyAlignment="1">
      <alignment horizontal="right"/>
    </xf>
    <xf numFmtId="1" fontId="14" fillId="15" borderId="656" xfId="0" applyNumberFormat="1" applyFont="1" applyFill="1" applyBorder="1"/>
    <xf numFmtId="1" fontId="14" fillId="15" borderId="670" xfId="0" applyNumberFormat="1" applyFont="1" applyFill="1" applyBorder="1"/>
    <xf numFmtId="1" fontId="14" fillId="15" borderId="687" xfId="0" applyNumberFormat="1" applyFont="1" applyFill="1" applyBorder="1"/>
    <xf numFmtId="1" fontId="14" fillId="15" borderId="654" xfId="0" applyNumberFormat="1" applyFont="1" applyFill="1" applyBorder="1"/>
    <xf numFmtId="1" fontId="4" fillId="15" borderId="670" xfId="0" applyNumberFormat="1" applyFont="1" applyFill="1" applyBorder="1" applyAlignment="1">
      <alignment horizontal="right"/>
    </xf>
    <xf numFmtId="1" fontId="4" fillId="15" borderId="665" xfId="0" applyNumberFormat="1" applyFont="1" applyFill="1" applyBorder="1"/>
    <xf numFmtId="1" fontId="14" fillId="15" borderId="690" xfId="0" applyNumberFormat="1" applyFont="1" applyFill="1" applyBorder="1" applyAlignment="1">
      <alignment horizontal="right"/>
    </xf>
    <xf numFmtId="1" fontId="14" fillId="15" borderId="691" xfId="0" applyNumberFormat="1" applyFont="1" applyFill="1" applyBorder="1"/>
    <xf numFmtId="1" fontId="14" fillId="15" borderId="692" xfId="0" applyNumberFormat="1" applyFont="1" applyFill="1" applyBorder="1"/>
    <xf numFmtId="1" fontId="14" fillId="15" borderId="693" xfId="0" applyNumberFormat="1" applyFont="1" applyFill="1" applyBorder="1"/>
    <xf numFmtId="1" fontId="14" fillId="15" borderId="694" xfId="0" applyNumberFormat="1" applyFont="1" applyFill="1" applyBorder="1"/>
    <xf numFmtId="1" fontId="14" fillId="15" borderId="695" xfId="0" applyNumberFormat="1" applyFont="1" applyFill="1" applyBorder="1"/>
    <xf numFmtId="1" fontId="14" fillId="15" borderId="690" xfId="0" applyNumberFormat="1" applyFont="1" applyFill="1" applyBorder="1"/>
    <xf numFmtId="0" fontId="4" fillId="0" borderId="684" xfId="0" applyFont="1" applyBorder="1" applyAlignment="1">
      <alignment horizontal="center" vertical="center"/>
    </xf>
    <xf numFmtId="1" fontId="4" fillId="3" borderId="685" xfId="0" applyNumberFormat="1" applyFont="1" applyFill="1" applyBorder="1" applyAlignment="1" applyProtection="1">
      <alignment horizontal="center" vertical="center" wrapText="1"/>
      <protection hidden="1"/>
    </xf>
    <xf numFmtId="1" fontId="21" fillId="3" borderId="665" xfId="0" applyNumberFormat="1" applyFont="1" applyFill="1" applyBorder="1" applyAlignment="1">
      <alignment horizontal="center" vertical="center"/>
    </xf>
    <xf numFmtId="0" fontId="21" fillId="0" borderId="665" xfId="0" applyFont="1" applyBorder="1" applyAlignment="1">
      <alignment horizontal="center" vertical="center"/>
    </xf>
    <xf numFmtId="1" fontId="21" fillId="3" borderId="665" xfId="0" applyNumberFormat="1" applyFont="1" applyFill="1" applyBorder="1" applyAlignment="1">
      <alignment horizontal="center" vertical="center" wrapText="1"/>
    </xf>
    <xf numFmtId="1" fontId="21" fillId="3" borderId="654" xfId="0" applyNumberFormat="1" applyFont="1" applyFill="1" applyBorder="1" applyAlignment="1">
      <alignment horizontal="center" vertical="center"/>
    </xf>
    <xf numFmtId="1" fontId="21" fillId="3" borderId="654" xfId="0" applyNumberFormat="1" applyFont="1" applyFill="1" applyBorder="1" applyAlignment="1">
      <alignment horizontal="center" vertical="center" wrapText="1"/>
    </xf>
    <xf numFmtId="1" fontId="21" fillId="3" borderId="682" xfId="0" applyNumberFormat="1" applyFont="1" applyFill="1" applyBorder="1" applyAlignment="1">
      <alignment horizontal="center" vertical="center" wrapText="1"/>
    </xf>
    <xf numFmtId="1" fontId="21" fillId="3" borderId="656" xfId="0" applyNumberFormat="1" applyFont="1" applyFill="1" applyBorder="1" applyAlignment="1">
      <alignment horizontal="center" vertical="center" wrapText="1"/>
    </xf>
    <xf numFmtId="1" fontId="21" fillId="3" borderId="670" xfId="0" applyNumberFormat="1" applyFont="1" applyFill="1" applyBorder="1" applyAlignment="1">
      <alignment horizontal="center" vertical="center" wrapText="1"/>
    </xf>
    <xf numFmtId="1" fontId="21" fillId="3" borderId="687" xfId="0" applyNumberFormat="1" applyFont="1" applyFill="1" applyBorder="1" applyAlignment="1">
      <alignment horizontal="center" vertical="center" wrapText="1"/>
    </xf>
    <xf numFmtId="1" fontId="4" fillId="0" borderId="674" xfId="0" applyNumberFormat="1" applyFont="1" applyBorder="1" applyAlignment="1">
      <alignment horizontal="left" vertical="center" wrapText="1"/>
    </xf>
    <xf numFmtId="1" fontId="4" fillId="3" borderId="657" xfId="0" applyNumberFormat="1" applyFont="1" applyFill="1" applyBorder="1" applyAlignment="1">
      <alignment horizontal="right" wrapText="1"/>
    </xf>
    <xf numFmtId="1" fontId="4" fillId="3" borderId="658" xfId="0" applyNumberFormat="1" applyFont="1" applyFill="1" applyBorder="1" applyAlignment="1">
      <alignment horizontal="right" wrapText="1"/>
    </xf>
    <xf numFmtId="0" fontId="4" fillId="0" borderId="658" xfId="0" applyFont="1" applyBorder="1"/>
    <xf numFmtId="1" fontId="4" fillId="4" borderId="689" xfId="0" applyNumberFormat="1" applyFont="1" applyFill="1" applyBorder="1" applyProtection="1">
      <protection locked="0"/>
    </xf>
    <xf numFmtId="1" fontId="4" fillId="3" borderId="679" xfId="0" applyNumberFormat="1" applyFont="1" applyFill="1" applyBorder="1" applyAlignment="1">
      <alignment horizontal="right" wrapText="1"/>
    </xf>
    <xf numFmtId="1" fontId="4" fillId="3" borderId="673" xfId="0" applyNumberFormat="1" applyFont="1" applyFill="1" applyBorder="1" applyAlignment="1">
      <alignment horizontal="right" wrapText="1"/>
    </xf>
  </cellXfs>
  <cellStyles count="6">
    <cellStyle name="Normal" xfId="0" builtinId="0"/>
    <cellStyle name="Normal 2" xfId="5"/>
    <cellStyle name="Normal_REM 02-2002" xfId="2"/>
    <cellStyle name="Normal_REM 04-2002" xfId="3"/>
    <cellStyle name="Normal_REM 05-2002" xfId="4"/>
    <cellStyle name="Notas 2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MANUAL%20y%20FORMULARIOS%20REM%202024/&#218;LTIMA%20VERSI&#211;N/SA_24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topLeftCell="A172" workbookViewId="0">
      <selection activeCell="L189" sqref="L189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",[1]NOMBRE!B2," - ","( ",[1]NOMBRE!C2,[1]NOMBRE!D2,[1]NOMBRE!E2,[1]NOMBRE!F2,[1]NOMBRE!G2," )")</f>
        <v>COMUNA:  - (  )</v>
      </c>
    </row>
    <row r="3" spans="1:130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</row>
    <row r="4" spans="1:130" x14ac:dyDescent="0.25">
      <c r="A4" s="1" t="str">
        <f>CONCATENATE("MES: ",[1]NOMBRE!B6," - ","( ",[1]NOMBRE!C6,[1]NOMBRE!D6," )")</f>
        <v>MES:  - (  )</v>
      </c>
    </row>
    <row r="5" spans="1:130" x14ac:dyDescent="0.25">
      <c r="A5" s="1" t="str">
        <f>CONCATENATE("AÑO: ",[1]NOMBRE!B7)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15"/>
      <c r="I9" s="16"/>
      <c r="J9" s="14"/>
      <c r="K9" s="552"/>
      <c r="L9" s="14"/>
      <c r="M9" s="15"/>
      <c r="N9" s="16"/>
      <c r="O9" s="16"/>
      <c r="P9" s="17"/>
      <c r="Q9" s="14"/>
      <c r="R9" s="15"/>
      <c r="S9" s="15"/>
      <c r="T9" s="15"/>
      <c r="U9" s="15"/>
      <c r="V9" s="15"/>
      <c r="W9" s="15"/>
      <c r="X9" s="15"/>
      <c r="Y9" s="16"/>
    </row>
    <row r="10" spans="1:130" ht="15" customHeight="1" x14ac:dyDescent="0.25">
      <c r="A10" s="2468" t="s">
        <v>4</v>
      </c>
      <c r="B10" s="2468"/>
      <c r="C10" s="2470" t="s">
        <v>5</v>
      </c>
      <c r="D10" s="2471"/>
      <c r="E10" s="2472"/>
      <c r="F10" s="2458" t="s">
        <v>6</v>
      </c>
      <c r="G10" s="2476"/>
      <c r="H10" s="2476"/>
      <c r="I10" s="2476"/>
      <c r="J10" s="2476"/>
      <c r="K10" s="2476"/>
      <c r="L10" s="2476"/>
      <c r="M10" s="2476"/>
      <c r="N10" s="2476"/>
      <c r="O10" s="2476"/>
      <c r="P10" s="2476"/>
      <c r="Q10" s="2476"/>
      <c r="R10" s="2476"/>
      <c r="S10" s="2476"/>
      <c r="T10" s="2476"/>
      <c r="U10" s="2476"/>
      <c r="V10" s="2476"/>
      <c r="W10" s="2476"/>
      <c r="X10" s="2476"/>
      <c r="Y10" s="2459"/>
    </row>
    <row r="11" spans="1:130" ht="15" customHeight="1" x14ac:dyDescent="0.25">
      <c r="A11" s="2469"/>
      <c r="B11" s="2469"/>
      <c r="C11" s="2473"/>
      <c r="D11" s="2474"/>
      <c r="E11" s="2475"/>
      <c r="F11" s="2458" t="s">
        <v>7</v>
      </c>
      <c r="G11" s="2459"/>
      <c r="H11" s="2458" t="s">
        <v>8</v>
      </c>
      <c r="I11" s="2459"/>
      <c r="J11" s="2458" t="s">
        <v>9</v>
      </c>
      <c r="K11" s="2459"/>
      <c r="L11" s="2458" t="s">
        <v>10</v>
      </c>
      <c r="M11" s="2459"/>
      <c r="N11" s="2458" t="s">
        <v>11</v>
      </c>
      <c r="O11" s="2459"/>
      <c r="P11" s="2458" t="s">
        <v>12</v>
      </c>
      <c r="Q11" s="2459"/>
      <c r="R11" s="2458" t="s">
        <v>13</v>
      </c>
      <c r="S11" s="2459"/>
      <c r="T11" s="2458" t="s">
        <v>14</v>
      </c>
      <c r="U11" s="2459"/>
      <c r="V11" s="2458" t="s">
        <v>15</v>
      </c>
      <c r="W11" s="2459"/>
      <c r="X11" s="2458" t="s">
        <v>16</v>
      </c>
      <c r="Y11" s="2459"/>
    </row>
    <row r="12" spans="1:130" ht="15" customHeight="1" x14ac:dyDescent="0.25">
      <c r="A12" s="2469"/>
      <c r="B12" s="2469"/>
      <c r="C12" s="31" t="s">
        <v>17</v>
      </c>
      <c r="D12" s="92" t="s">
        <v>18</v>
      </c>
      <c r="E12" s="18" t="s">
        <v>19</v>
      </c>
      <c r="F12" s="19" t="s">
        <v>18</v>
      </c>
      <c r="G12" s="18" t="s">
        <v>19</v>
      </c>
      <c r="H12" s="19" t="s">
        <v>18</v>
      </c>
      <c r="I12" s="18" t="s">
        <v>19</v>
      </c>
      <c r="J12" s="19" t="s">
        <v>18</v>
      </c>
      <c r="K12" s="18" t="s">
        <v>19</v>
      </c>
      <c r="L12" s="19" t="s">
        <v>18</v>
      </c>
      <c r="M12" s="18" t="s">
        <v>19</v>
      </c>
      <c r="N12" s="19" t="s">
        <v>18</v>
      </c>
      <c r="O12" s="18" t="s">
        <v>19</v>
      </c>
      <c r="P12" s="19" t="s">
        <v>18</v>
      </c>
      <c r="Q12" s="18" t="s">
        <v>19</v>
      </c>
      <c r="R12" s="19" t="s">
        <v>18</v>
      </c>
      <c r="S12" s="18" t="s">
        <v>19</v>
      </c>
      <c r="T12" s="19" t="s">
        <v>18</v>
      </c>
      <c r="U12" s="18" t="s">
        <v>19</v>
      </c>
      <c r="V12" s="19" t="s">
        <v>18</v>
      </c>
      <c r="W12" s="18" t="s">
        <v>19</v>
      </c>
      <c r="X12" s="19" t="s">
        <v>18</v>
      </c>
      <c r="Y12" s="18" t="s">
        <v>19</v>
      </c>
    </row>
    <row r="13" spans="1:130" ht="15" customHeight="1" x14ac:dyDescent="0.25">
      <c r="A13" s="2463" t="s">
        <v>20</v>
      </c>
      <c r="B13" s="2463"/>
      <c r="C13" s="553">
        <f>SUM(D13+E13)</f>
        <v>0</v>
      </c>
      <c r="D13" s="554">
        <f t="shared" ref="D13:E15" si="0">SUM(F13+H13+J13+L13+N13+P13+R13+T13+V13+X13)</f>
        <v>0</v>
      </c>
      <c r="E13" s="20">
        <f t="shared" si="0"/>
        <v>0</v>
      </c>
      <c r="F13" s="32"/>
      <c r="G13" s="21"/>
      <c r="H13" s="32"/>
      <c r="I13" s="21"/>
      <c r="J13" s="32"/>
      <c r="K13" s="21"/>
      <c r="L13" s="32"/>
      <c r="M13" s="21"/>
      <c r="N13" s="32"/>
      <c r="O13" s="21"/>
      <c r="P13" s="32"/>
      <c r="Q13" s="21"/>
      <c r="R13" s="32"/>
      <c r="S13" s="21"/>
      <c r="T13" s="32"/>
      <c r="U13" s="21"/>
      <c r="V13" s="32"/>
      <c r="W13" s="21"/>
      <c r="X13" s="32"/>
      <c r="Y13" s="21"/>
    </row>
    <row r="14" spans="1:130" ht="15" customHeight="1" x14ac:dyDescent="0.25">
      <c r="A14" s="2464" t="s">
        <v>21</v>
      </c>
      <c r="B14" s="551" t="s">
        <v>22</v>
      </c>
      <c r="C14" s="40">
        <f>SUM(D14+E14)</f>
        <v>0</v>
      </c>
      <c r="D14" s="22">
        <f t="shared" si="0"/>
        <v>0</v>
      </c>
      <c r="E14" s="66">
        <f t="shared" si="0"/>
        <v>0</v>
      </c>
      <c r="F14" s="67"/>
      <c r="G14" s="72"/>
      <c r="H14" s="67"/>
      <c r="I14" s="72"/>
      <c r="J14" s="67"/>
      <c r="K14" s="72"/>
      <c r="L14" s="67"/>
      <c r="M14" s="72"/>
      <c r="N14" s="67"/>
      <c r="O14" s="72"/>
      <c r="P14" s="67"/>
      <c r="Q14" s="72"/>
      <c r="R14" s="67"/>
      <c r="S14" s="72"/>
      <c r="T14" s="67"/>
      <c r="U14" s="72"/>
      <c r="V14" s="67"/>
      <c r="W14" s="72"/>
      <c r="X14" s="67"/>
      <c r="Y14" s="72"/>
    </row>
    <row r="15" spans="1:130" ht="15" customHeight="1" x14ac:dyDescent="0.25">
      <c r="A15" s="2465"/>
      <c r="B15" s="23" t="s">
        <v>23</v>
      </c>
      <c r="C15" s="24">
        <f>SUM(D15+E15)</f>
        <v>0</v>
      </c>
      <c r="D15" s="25">
        <f t="shared" si="0"/>
        <v>0</v>
      </c>
      <c r="E15" s="555">
        <f t="shared" si="0"/>
        <v>0</v>
      </c>
      <c r="F15" s="556"/>
      <c r="G15" s="557"/>
      <c r="H15" s="27"/>
      <c r="I15" s="558"/>
      <c r="J15" s="27"/>
      <c r="K15" s="558"/>
      <c r="L15" s="556"/>
      <c r="M15" s="557"/>
      <c r="N15" s="556"/>
      <c r="O15" s="557"/>
      <c r="P15" s="556"/>
      <c r="Q15" s="557"/>
      <c r="R15" s="556"/>
      <c r="S15" s="557"/>
      <c r="T15" s="556"/>
      <c r="U15" s="559"/>
      <c r="V15" s="556"/>
      <c r="W15" s="559"/>
      <c r="X15" s="556"/>
      <c r="Y15" s="557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2477" t="s">
        <v>25</v>
      </c>
      <c r="B17" s="2477" t="s">
        <v>26</v>
      </c>
      <c r="C17" s="2480" t="s">
        <v>27</v>
      </c>
      <c r="D17" s="2471"/>
      <c r="E17" s="2472"/>
      <c r="F17" s="2481" t="s">
        <v>6</v>
      </c>
      <c r="G17" s="2482"/>
      <c r="H17" s="2482"/>
      <c r="I17" s="2482"/>
      <c r="J17" s="2482"/>
      <c r="K17" s="2482"/>
      <c r="L17" s="2482"/>
      <c r="M17" s="2482"/>
      <c r="N17" s="2482"/>
      <c r="O17" s="2482"/>
      <c r="P17" s="2482"/>
      <c r="Q17" s="2482"/>
      <c r="R17" s="2486" t="s">
        <v>28</v>
      </c>
      <c r="S17" s="2472" t="s">
        <v>29</v>
      </c>
    </row>
    <row r="18" spans="1:90" ht="15" customHeight="1" x14ac:dyDescent="0.25">
      <c r="A18" s="2478"/>
      <c r="B18" s="2478"/>
      <c r="C18" s="2473"/>
      <c r="D18" s="2474"/>
      <c r="E18" s="2475"/>
      <c r="F18" s="2460" t="s">
        <v>30</v>
      </c>
      <c r="G18" s="2461"/>
      <c r="H18" s="2460" t="s">
        <v>31</v>
      </c>
      <c r="I18" s="2461"/>
      <c r="J18" s="2460" t="s">
        <v>15</v>
      </c>
      <c r="K18" s="2461"/>
      <c r="L18" s="2460" t="s">
        <v>32</v>
      </c>
      <c r="M18" s="2461"/>
      <c r="N18" s="2460" t="s">
        <v>33</v>
      </c>
      <c r="O18" s="2461"/>
      <c r="P18" s="2460" t="s">
        <v>34</v>
      </c>
      <c r="Q18" s="2462"/>
      <c r="R18" s="2487"/>
      <c r="S18" s="2489"/>
    </row>
    <row r="19" spans="1:90" x14ac:dyDescent="0.25">
      <c r="A19" s="2479"/>
      <c r="B19" s="2479"/>
      <c r="C19" s="560" t="s">
        <v>17</v>
      </c>
      <c r="D19" s="561" t="s">
        <v>18</v>
      </c>
      <c r="E19" s="562" t="s">
        <v>19</v>
      </c>
      <c r="F19" s="563" t="s">
        <v>18</v>
      </c>
      <c r="G19" s="562" t="s">
        <v>19</v>
      </c>
      <c r="H19" s="563" t="s">
        <v>18</v>
      </c>
      <c r="I19" s="562" t="s">
        <v>19</v>
      </c>
      <c r="J19" s="563" t="s">
        <v>18</v>
      </c>
      <c r="K19" s="562" t="s">
        <v>19</v>
      </c>
      <c r="L19" s="563" t="s">
        <v>18</v>
      </c>
      <c r="M19" s="562" t="s">
        <v>19</v>
      </c>
      <c r="N19" s="563" t="s">
        <v>18</v>
      </c>
      <c r="O19" s="562" t="s">
        <v>19</v>
      </c>
      <c r="P19" s="563" t="s">
        <v>18</v>
      </c>
      <c r="Q19" s="564" t="s">
        <v>19</v>
      </c>
      <c r="R19" s="2488"/>
      <c r="S19" s="2475"/>
    </row>
    <row r="20" spans="1:90" ht="15" customHeight="1" x14ac:dyDescent="0.25">
      <c r="A20" s="2496" t="s">
        <v>35</v>
      </c>
      <c r="B20" s="2497"/>
      <c r="C20" s="565">
        <f t="shared" ref="C20:C29" si="1">SUM(D20+E20)</f>
        <v>0</v>
      </c>
      <c r="D20" s="566">
        <f t="shared" ref="D20:E41" si="2">SUM(F20+H20+J20+L20+N20+P20)</f>
        <v>0</v>
      </c>
      <c r="E20" s="567">
        <f t="shared" si="2"/>
        <v>0</v>
      </c>
      <c r="F20" s="568"/>
      <c r="G20" s="569"/>
      <c r="H20" s="568"/>
      <c r="I20" s="569"/>
      <c r="J20" s="568"/>
      <c r="K20" s="569"/>
      <c r="L20" s="568"/>
      <c r="M20" s="569"/>
      <c r="N20" s="568"/>
      <c r="O20" s="569"/>
      <c r="P20" s="568"/>
      <c r="Q20" s="570"/>
      <c r="R20" s="571"/>
      <c r="S20" s="572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483" t="s">
        <v>36</v>
      </c>
      <c r="B21" s="39" t="s">
        <v>22</v>
      </c>
      <c r="C21" s="40">
        <f t="shared" si="1"/>
        <v>0</v>
      </c>
      <c r="D21" s="41">
        <f t="shared" si="2"/>
        <v>0</v>
      </c>
      <c r="E21" s="66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484"/>
      <c r="B22" s="48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484"/>
      <c r="B23" s="57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23" t="s">
        <v>39</v>
      </c>
      <c r="C24" s="24">
        <f t="shared" si="1"/>
        <v>0</v>
      </c>
      <c r="D24" s="61">
        <f t="shared" si="2"/>
        <v>0</v>
      </c>
      <c r="E24" s="555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55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483" t="s">
        <v>40</v>
      </c>
      <c r="B25" s="39" t="s">
        <v>41</v>
      </c>
      <c r="C25" s="40">
        <f t="shared" si="1"/>
        <v>0</v>
      </c>
      <c r="D25" s="41">
        <f t="shared" si="2"/>
        <v>0</v>
      </c>
      <c r="E25" s="66">
        <f t="shared" si="2"/>
        <v>0</v>
      </c>
      <c r="F25" s="67"/>
      <c r="G25" s="68"/>
      <c r="H25" s="67"/>
      <c r="I25" s="68"/>
      <c r="J25" s="67"/>
      <c r="K25" s="68"/>
      <c r="L25" s="67"/>
      <c r="M25" s="68"/>
      <c r="N25" s="69"/>
      <c r="O25" s="68"/>
      <c r="P25" s="69"/>
      <c r="Q25" s="70"/>
      <c r="R25" s="71"/>
      <c r="S25" s="72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484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484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484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484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484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484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484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484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484"/>
      <c r="B34" s="48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484"/>
      <c r="B35" s="84" t="s">
        <v>51</v>
      </c>
      <c r="C35" s="85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555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55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498" t="s">
        <v>53</v>
      </c>
      <c r="B37" s="57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498"/>
      <c r="B38" s="23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483" t="s">
        <v>54</v>
      </c>
      <c r="B39" s="575" t="s">
        <v>37</v>
      </c>
      <c r="C39" s="565">
        <f t="shared" si="7"/>
        <v>0</v>
      </c>
      <c r="D39" s="566">
        <f t="shared" si="2"/>
        <v>0</v>
      </c>
      <c r="E39" s="66">
        <f t="shared" si="2"/>
        <v>0</v>
      </c>
      <c r="F39" s="67"/>
      <c r="G39" s="68"/>
      <c r="H39" s="67"/>
      <c r="I39" s="68"/>
      <c r="J39" s="67"/>
      <c r="K39" s="68"/>
      <c r="L39" s="67"/>
      <c r="M39" s="68"/>
      <c r="N39" s="67"/>
      <c r="O39" s="68"/>
      <c r="P39" s="69"/>
      <c r="Q39" s="70"/>
      <c r="R39" s="71"/>
      <c r="S39" s="72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484"/>
      <c r="B40" s="48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23" t="s">
        <v>39</v>
      </c>
      <c r="C41" s="24">
        <f t="shared" si="7"/>
        <v>0</v>
      </c>
      <c r="D41" s="61">
        <f t="shared" si="2"/>
        <v>0</v>
      </c>
      <c r="E41" s="555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55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576" t="s">
        <v>55</v>
      </c>
      <c r="B42" s="577"/>
      <c r="C42" s="577"/>
      <c r="D42" s="577"/>
      <c r="E42" s="577"/>
      <c r="F42" s="577"/>
      <c r="G42" s="577"/>
      <c r="H42" s="577"/>
      <c r="I42" s="577"/>
      <c r="J42" s="577"/>
      <c r="K42" s="577"/>
      <c r="L42" s="577"/>
      <c r="M42" s="577"/>
      <c r="N42" s="577"/>
      <c r="O42" s="577"/>
      <c r="P42" s="577"/>
    </row>
    <row r="43" spans="1:90" ht="15" customHeight="1" x14ac:dyDescent="0.25">
      <c r="A43" s="2477" t="s">
        <v>56</v>
      </c>
      <c r="B43" s="2480" t="s">
        <v>27</v>
      </c>
      <c r="C43" s="2471"/>
      <c r="D43" s="2472"/>
      <c r="E43" s="2481" t="s">
        <v>6</v>
      </c>
      <c r="F43" s="2482"/>
      <c r="G43" s="2482"/>
      <c r="H43" s="2482"/>
      <c r="I43" s="2482"/>
      <c r="J43" s="2482"/>
      <c r="K43" s="2482"/>
      <c r="L43" s="2482"/>
      <c r="M43" s="2482"/>
      <c r="N43" s="2482"/>
      <c r="O43" s="2482"/>
      <c r="P43" s="2482"/>
      <c r="Q43" s="2490" t="s">
        <v>28</v>
      </c>
      <c r="R43" s="2493" t="s">
        <v>29</v>
      </c>
    </row>
    <row r="44" spans="1:90" ht="15" customHeight="1" x14ac:dyDescent="0.25">
      <c r="A44" s="2478"/>
      <c r="B44" s="2473"/>
      <c r="C44" s="2474"/>
      <c r="D44" s="2475"/>
      <c r="E44" s="2460" t="s">
        <v>30</v>
      </c>
      <c r="F44" s="2461"/>
      <c r="G44" s="2460" t="s">
        <v>31</v>
      </c>
      <c r="H44" s="2461"/>
      <c r="I44" s="2460" t="s">
        <v>15</v>
      </c>
      <c r="J44" s="2461"/>
      <c r="K44" s="2460" t="s">
        <v>32</v>
      </c>
      <c r="L44" s="2461"/>
      <c r="M44" s="2460" t="s">
        <v>33</v>
      </c>
      <c r="N44" s="2461"/>
      <c r="O44" s="2460" t="s">
        <v>34</v>
      </c>
      <c r="P44" s="2462"/>
      <c r="Q44" s="2491"/>
      <c r="R44" s="2494"/>
    </row>
    <row r="45" spans="1:90" x14ac:dyDescent="0.25">
      <c r="A45" s="2479"/>
      <c r="B45" s="560" t="s">
        <v>17</v>
      </c>
      <c r="C45" s="578" t="s">
        <v>18</v>
      </c>
      <c r="D45" s="228" t="s">
        <v>19</v>
      </c>
      <c r="E45" s="563" t="s">
        <v>18</v>
      </c>
      <c r="F45" s="93" t="s">
        <v>19</v>
      </c>
      <c r="G45" s="563" t="s">
        <v>18</v>
      </c>
      <c r="H45" s="93" t="s">
        <v>19</v>
      </c>
      <c r="I45" s="563" t="s">
        <v>18</v>
      </c>
      <c r="J45" s="93" t="s">
        <v>19</v>
      </c>
      <c r="K45" s="563" t="s">
        <v>18</v>
      </c>
      <c r="L45" s="93" t="s">
        <v>19</v>
      </c>
      <c r="M45" s="563" t="s">
        <v>18</v>
      </c>
      <c r="N45" s="93" t="s">
        <v>19</v>
      </c>
      <c r="O45" s="563" t="s">
        <v>18</v>
      </c>
      <c r="P45" s="94" t="s">
        <v>19</v>
      </c>
      <c r="Q45" s="2492"/>
      <c r="R45" s="2495"/>
    </row>
    <row r="46" spans="1:90" x14ac:dyDescent="0.25">
      <c r="A46" s="95" t="s">
        <v>37</v>
      </c>
      <c r="B46" s="579">
        <f>SUM(C46+D46)</f>
        <v>0</v>
      </c>
      <c r="C46" s="96">
        <f t="shared" ref="C46:D49" si="8">SUM(E46+G46+I46+K46+M46+O46)</f>
        <v>0</v>
      </c>
      <c r="D46" s="97">
        <f t="shared" si="8"/>
        <v>0</v>
      </c>
      <c r="E46" s="67"/>
      <c r="F46" s="72"/>
      <c r="G46" s="67"/>
      <c r="H46" s="72"/>
      <c r="I46" s="67"/>
      <c r="J46" s="68"/>
      <c r="K46" s="67"/>
      <c r="L46" s="68"/>
      <c r="M46" s="69"/>
      <c r="N46" s="68"/>
      <c r="O46" s="69"/>
      <c r="P46" s="70"/>
      <c r="Q46" s="98"/>
      <c r="R46" s="68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2504" t="s">
        <v>59</v>
      </c>
      <c r="B51" s="2480" t="s">
        <v>5</v>
      </c>
      <c r="C51" s="2471"/>
      <c r="D51" s="2472"/>
      <c r="E51" s="2507" t="s">
        <v>6</v>
      </c>
      <c r="F51" s="2507"/>
      <c r="G51" s="2507"/>
      <c r="H51" s="2460"/>
      <c r="I51" s="2490" t="s">
        <v>28</v>
      </c>
      <c r="J51" s="2493" t="s">
        <v>29</v>
      </c>
    </row>
    <row r="52" spans="1:90" x14ac:dyDescent="0.25">
      <c r="A52" s="2505"/>
      <c r="B52" s="2473"/>
      <c r="C52" s="2474"/>
      <c r="D52" s="2475"/>
      <c r="E52" s="2460" t="s">
        <v>8</v>
      </c>
      <c r="F52" s="2461"/>
      <c r="G52" s="2460" t="s">
        <v>9</v>
      </c>
      <c r="H52" s="2462"/>
      <c r="I52" s="2491"/>
      <c r="J52" s="2494"/>
    </row>
    <row r="53" spans="1:90" x14ac:dyDescent="0.25">
      <c r="A53" s="2506"/>
      <c r="B53" s="560" t="s">
        <v>17</v>
      </c>
      <c r="C53" s="578" t="s">
        <v>18</v>
      </c>
      <c r="D53" s="228" t="s">
        <v>19</v>
      </c>
      <c r="E53" s="563" t="s">
        <v>18</v>
      </c>
      <c r="F53" s="562" t="s">
        <v>19</v>
      </c>
      <c r="G53" s="563" t="s">
        <v>18</v>
      </c>
      <c r="H53" s="564" t="s">
        <v>19</v>
      </c>
      <c r="I53" s="2492"/>
      <c r="J53" s="2495"/>
    </row>
    <row r="54" spans="1:90" ht="21" x14ac:dyDescent="0.25">
      <c r="A54" s="580" t="s">
        <v>60</v>
      </c>
      <c r="B54" s="581">
        <f>SUM(C54+D54)</f>
        <v>0</v>
      </c>
      <c r="C54" s="582">
        <f t="shared" ref="C54:D57" si="13">SUM(E54+G54)</f>
        <v>0</v>
      </c>
      <c r="D54" s="567">
        <f t="shared" si="13"/>
        <v>0</v>
      </c>
      <c r="E54" s="583">
        <f t="shared" ref="E54:J54" si="14">SUM(E55:E57)</f>
        <v>0</v>
      </c>
      <c r="F54" s="584">
        <f t="shared" si="14"/>
        <v>0</v>
      </c>
      <c r="G54" s="585">
        <f t="shared" si="14"/>
        <v>0</v>
      </c>
      <c r="H54" s="586">
        <f t="shared" si="14"/>
        <v>0</v>
      </c>
      <c r="I54" s="587">
        <f t="shared" si="14"/>
        <v>0</v>
      </c>
      <c r="J54" s="588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555">
        <f t="shared" si="13"/>
        <v>0</v>
      </c>
      <c r="E57" s="27"/>
      <c r="F57" s="55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480" t="s">
        <v>64</v>
      </c>
      <c r="B59" s="2472"/>
      <c r="C59" s="2477" t="s">
        <v>65</v>
      </c>
      <c r="D59" s="2460" t="s">
        <v>66</v>
      </c>
      <c r="E59" s="2462"/>
      <c r="F59" s="2462"/>
      <c r="G59" s="2462"/>
      <c r="H59" s="2462"/>
      <c r="I59" s="2462"/>
      <c r="J59" s="2499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589" t="s">
        <v>67</v>
      </c>
      <c r="E60" s="589" t="s">
        <v>68</v>
      </c>
      <c r="F60" s="589" t="s">
        <v>69</v>
      </c>
      <c r="G60" s="562" t="s">
        <v>70</v>
      </c>
      <c r="H60" s="564" t="s">
        <v>71</v>
      </c>
      <c r="I60" s="590" t="s">
        <v>72</v>
      </c>
      <c r="J60" s="591" t="s">
        <v>73</v>
      </c>
      <c r="K60" s="2501"/>
      <c r="L60" s="2489"/>
    </row>
    <row r="61" spans="1:90" x14ac:dyDescent="0.25">
      <c r="A61" s="2502" t="s">
        <v>74</v>
      </c>
      <c r="B61" s="2503"/>
      <c r="C61" s="122">
        <f>SUM(D61:H61)</f>
        <v>0</v>
      </c>
      <c r="D61" s="123"/>
      <c r="E61" s="123"/>
      <c r="F61" s="123"/>
      <c r="G61" s="72"/>
      <c r="H61" s="124"/>
      <c r="I61" s="125"/>
      <c r="J61" s="126"/>
      <c r="K61" s="124"/>
      <c r="L61" s="68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513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480" t="s">
        <v>5</v>
      </c>
      <c r="C69" s="2471"/>
      <c r="D69" s="2472"/>
      <c r="E69" s="2507" t="s">
        <v>6</v>
      </c>
      <c r="F69" s="2507"/>
      <c r="G69" s="2507"/>
      <c r="H69" s="2508"/>
      <c r="I69" s="2490" t="s">
        <v>28</v>
      </c>
      <c r="J69" s="2493" t="s">
        <v>29</v>
      </c>
    </row>
    <row r="70" spans="1:90" x14ac:dyDescent="0.25">
      <c r="A70" s="2489"/>
      <c r="B70" s="2473"/>
      <c r="C70" s="2474"/>
      <c r="D70" s="2475"/>
      <c r="E70" s="2460" t="s">
        <v>10</v>
      </c>
      <c r="F70" s="2461"/>
      <c r="G70" s="2462" t="s">
        <v>11</v>
      </c>
      <c r="H70" s="2499"/>
      <c r="I70" s="2491"/>
      <c r="J70" s="2494"/>
    </row>
    <row r="71" spans="1:90" x14ac:dyDescent="0.25">
      <c r="A71" s="2475"/>
      <c r="B71" s="563" t="s">
        <v>17</v>
      </c>
      <c r="C71" s="578" t="s">
        <v>18</v>
      </c>
      <c r="D71" s="228" t="s">
        <v>19</v>
      </c>
      <c r="E71" s="563" t="s">
        <v>18</v>
      </c>
      <c r="F71" s="562" t="s">
        <v>19</v>
      </c>
      <c r="G71" s="563" t="s">
        <v>18</v>
      </c>
      <c r="H71" s="592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155">
        <f t="shared" si="23"/>
        <v>0</v>
      </c>
      <c r="E72" s="67"/>
      <c r="F72" s="47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2477" t="s">
        <v>85</v>
      </c>
      <c r="B77" s="2477" t="s">
        <v>65</v>
      </c>
    </row>
    <row r="78" spans="1:90" x14ac:dyDescent="0.25">
      <c r="A78" s="2478"/>
      <c r="B78" s="2479"/>
    </row>
    <row r="79" spans="1:90" x14ac:dyDescent="0.25">
      <c r="A79" s="2479"/>
      <c r="B79" s="593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590" t="s">
        <v>90</v>
      </c>
      <c r="B85" s="589" t="s">
        <v>91</v>
      </c>
      <c r="C85" s="589" t="s">
        <v>38</v>
      </c>
      <c r="D85" s="589" t="s">
        <v>92</v>
      </c>
      <c r="E85" s="589" t="s">
        <v>93</v>
      </c>
    </row>
    <row r="86" spans="1:91" x14ac:dyDescent="0.25">
      <c r="A86" s="171" t="s">
        <v>94</v>
      </c>
      <c r="B86" s="123"/>
      <c r="C86" s="123"/>
      <c r="D86" s="123"/>
      <c r="E86" s="123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480" t="s">
        <v>97</v>
      </c>
      <c r="B89" s="2472"/>
      <c r="C89" s="594" t="s">
        <v>98</v>
      </c>
      <c r="D89" s="589" t="s">
        <v>99</v>
      </c>
      <c r="E89" s="589" t="s">
        <v>100</v>
      </c>
      <c r="F89" s="589" t="s">
        <v>101</v>
      </c>
    </row>
    <row r="90" spans="1:91" ht="21" x14ac:dyDescent="0.25">
      <c r="A90" s="2464" t="s">
        <v>102</v>
      </c>
      <c r="B90" s="95" t="s">
        <v>103</v>
      </c>
      <c r="C90" s="123"/>
      <c r="D90" s="177"/>
      <c r="E90" s="123"/>
      <c r="F90" s="123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484" t="s">
        <v>105</v>
      </c>
      <c r="B92" s="178" t="s">
        <v>106</v>
      </c>
      <c r="C92" s="128"/>
      <c r="D92" s="128"/>
      <c r="E92" s="596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2460" t="s">
        <v>65</v>
      </c>
      <c r="D95" s="2462"/>
      <c r="E95" s="2461"/>
      <c r="F95" s="2460" t="s">
        <v>109</v>
      </c>
      <c r="G95" s="2461"/>
      <c r="H95" s="2460" t="s">
        <v>110</v>
      </c>
      <c r="I95" s="2461"/>
    </row>
    <row r="96" spans="1:91" x14ac:dyDescent="0.25">
      <c r="A96" s="2474"/>
      <c r="B96" s="2475"/>
      <c r="C96" s="560" t="s">
        <v>17</v>
      </c>
      <c r="D96" s="578" t="s">
        <v>18</v>
      </c>
      <c r="E96" s="562" t="s">
        <v>19</v>
      </c>
      <c r="F96" s="563" t="s">
        <v>18</v>
      </c>
      <c r="G96" s="562" t="s">
        <v>19</v>
      </c>
      <c r="H96" s="563" t="s">
        <v>18</v>
      </c>
      <c r="I96" s="598" t="s">
        <v>19</v>
      </c>
    </row>
    <row r="97" spans="1:21" x14ac:dyDescent="0.25">
      <c r="A97" s="2460" t="s">
        <v>65</v>
      </c>
      <c r="B97" s="2461"/>
      <c r="C97" s="583">
        <f t="shared" ref="C97:I97" si="28">SUM(C98:C102)</f>
        <v>0</v>
      </c>
      <c r="D97" s="599">
        <f t="shared" si="28"/>
        <v>0</v>
      </c>
      <c r="E97" s="584">
        <f t="shared" si="28"/>
        <v>0</v>
      </c>
      <c r="F97" s="585">
        <f t="shared" si="28"/>
        <v>0</v>
      </c>
      <c r="G97" s="588">
        <f t="shared" si="28"/>
        <v>0</v>
      </c>
      <c r="H97" s="585">
        <f t="shared" si="28"/>
        <v>0</v>
      </c>
      <c r="I97" s="588">
        <f t="shared" si="28"/>
        <v>0</v>
      </c>
    </row>
    <row r="98" spans="1:21" x14ac:dyDescent="0.25">
      <c r="A98" s="2515" t="s">
        <v>22</v>
      </c>
      <c r="B98" s="2516"/>
      <c r="C98" s="184">
        <f>SUM(D98+E98)</f>
        <v>0</v>
      </c>
      <c r="D98" s="185">
        <f t="shared" ref="D98:E102" si="29">SUM(F98+H98)</f>
        <v>0</v>
      </c>
      <c r="E98" s="97">
        <f t="shared" si="29"/>
        <v>0</v>
      </c>
      <c r="F98" s="67"/>
      <c r="G98" s="72"/>
      <c r="H98" s="67"/>
      <c r="I98" s="68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02">
        <f t="shared" si="29"/>
        <v>0</v>
      </c>
      <c r="F99" s="42"/>
      <c r="G99" s="47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02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526" t="s">
        <v>115</v>
      </c>
      <c r="B105" s="2527"/>
      <c r="C105" s="2480" t="s">
        <v>116</v>
      </c>
      <c r="D105" s="2471"/>
      <c r="E105" s="2472"/>
      <c r="F105" s="2481" t="s">
        <v>6</v>
      </c>
      <c r="G105" s="2482"/>
      <c r="H105" s="2482"/>
      <c r="I105" s="2482"/>
      <c r="J105" s="2482"/>
      <c r="K105" s="2482"/>
      <c r="L105" s="2482"/>
      <c r="M105" s="2482"/>
      <c r="N105" s="2482"/>
      <c r="O105" s="2482"/>
      <c r="P105" s="2482"/>
      <c r="Q105" s="2482"/>
      <c r="R105" s="2482"/>
      <c r="S105" s="2482"/>
      <c r="T105" s="2482"/>
      <c r="U105" s="2532"/>
    </row>
    <row r="106" spans="1:21" ht="15" customHeight="1" x14ac:dyDescent="0.25">
      <c r="A106" s="2528"/>
      <c r="B106" s="2529"/>
      <c r="C106" s="2473"/>
      <c r="D106" s="2474"/>
      <c r="E106" s="2475"/>
      <c r="F106" s="2460" t="s">
        <v>117</v>
      </c>
      <c r="G106" s="2462"/>
      <c r="H106" s="2460" t="s">
        <v>118</v>
      </c>
      <c r="I106" s="2461"/>
      <c r="J106" s="2460" t="s">
        <v>119</v>
      </c>
      <c r="K106" s="2461"/>
      <c r="L106" s="2460" t="s">
        <v>120</v>
      </c>
      <c r="M106" s="2461"/>
      <c r="N106" s="2460" t="s">
        <v>121</v>
      </c>
      <c r="O106" s="2461"/>
      <c r="P106" s="2460" t="s">
        <v>122</v>
      </c>
      <c r="Q106" s="2461"/>
      <c r="R106" s="2460" t="s">
        <v>123</v>
      </c>
      <c r="S106" s="2461"/>
      <c r="T106" s="2460" t="s">
        <v>124</v>
      </c>
      <c r="U106" s="2461"/>
    </row>
    <row r="107" spans="1:21" x14ac:dyDescent="0.25">
      <c r="A107" s="2530"/>
      <c r="B107" s="2531"/>
      <c r="C107" s="560" t="s">
        <v>17</v>
      </c>
      <c r="D107" s="561" t="s">
        <v>18</v>
      </c>
      <c r="E107" s="228" t="s">
        <v>19</v>
      </c>
      <c r="F107" s="563" t="s">
        <v>18</v>
      </c>
      <c r="G107" s="94" t="s">
        <v>19</v>
      </c>
      <c r="H107" s="563" t="s">
        <v>18</v>
      </c>
      <c r="I107" s="93" t="s">
        <v>19</v>
      </c>
      <c r="J107" s="563" t="s">
        <v>18</v>
      </c>
      <c r="K107" s="93" t="s">
        <v>19</v>
      </c>
      <c r="L107" s="563" t="s">
        <v>18</v>
      </c>
      <c r="M107" s="93" t="s">
        <v>19</v>
      </c>
      <c r="N107" s="563" t="s">
        <v>18</v>
      </c>
      <c r="O107" s="93" t="s">
        <v>19</v>
      </c>
      <c r="P107" s="563" t="s">
        <v>18</v>
      </c>
      <c r="Q107" s="93" t="s">
        <v>19</v>
      </c>
      <c r="R107" s="563" t="s">
        <v>18</v>
      </c>
      <c r="S107" s="93" t="s">
        <v>19</v>
      </c>
      <c r="T107" s="563" t="s">
        <v>18</v>
      </c>
      <c r="U107" s="93" t="s">
        <v>19</v>
      </c>
    </row>
    <row r="108" spans="1:21" x14ac:dyDescent="0.25">
      <c r="A108" s="2533" t="s">
        <v>125</v>
      </c>
      <c r="B108" s="2533"/>
      <c r="C108" s="197">
        <f t="shared" ref="C108:C116" si="30">SUM(D108+E108)</f>
        <v>0</v>
      </c>
      <c r="D108" s="22">
        <f>+H108+J108+L108+N108+P108+R108+T108</f>
        <v>0</v>
      </c>
      <c r="E108" s="66">
        <f>+I108+K108+M108+O108+Q108+S108+U108</f>
        <v>0</v>
      </c>
      <c r="F108" s="198"/>
      <c r="G108" s="600"/>
      <c r="H108" s="67"/>
      <c r="I108" s="68"/>
      <c r="J108" s="67"/>
      <c r="K108" s="68"/>
      <c r="L108" s="67"/>
      <c r="M108" s="68"/>
      <c r="N108" s="67"/>
      <c r="O108" s="68"/>
      <c r="P108" s="69"/>
      <c r="Q108" s="68"/>
      <c r="R108" s="69"/>
      <c r="S108" s="68"/>
      <c r="T108" s="69"/>
      <c r="U108" s="68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209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210"/>
      <c r="K113" s="211"/>
      <c r="L113" s="210"/>
      <c r="M113" s="211"/>
      <c r="N113" s="210"/>
      <c r="O113" s="211"/>
      <c r="P113" s="212"/>
      <c r="Q113" s="211"/>
      <c r="R113" s="212"/>
      <c r="S113" s="211"/>
      <c r="T113" s="212"/>
      <c r="U113" s="211"/>
    </row>
    <row r="114" spans="1:27" x14ac:dyDescent="0.25">
      <c r="A114" s="2483" t="s">
        <v>131</v>
      </c>
      <c r="B114" s="601" t="s">
        <v>132</v>
      </c>
      <c r="C114" s="565">
        <f t="shared" si="30"/>
        <v>0</v>
      </c>
      <c r="D114" s="566">
        <f t="shared" ref="D114:E116" si="32">SUM(F114+H114+J114+L114+N114+P114+R114+T114)</f>
        <v>0</v>
      </c>
      <c r="E114" s="66">
        <f t="shared" si="32"/>
        <v>0</v>
      </c>
      <c r="F114" s="67"/>
      <c r="G114" s="602"/>
      <c r="H114" s="67"/>
      <c r="I114" s="72"/>
      <c r="J114" s="67"/>
      <c r="K114" s="68"/>
      <c r="L114" s="67"/>
      <c r="M114" s="68"/>
      <c r="N114" s="67"/>
      <c r="O114" s="72"/>
      <c r="P114" s="67"/>
      <c r="Q114" s="72"/>
      <c r="R114" s="67"/>
      <c r="S114" s="72"/>
      <c r="T114" s="67"/>
      <c r="U114" s="72"/>
    </row>
    <row r="115" spans="1:27" x14ac:dyDescent="0.25">
      <c r="A115" s="2484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478" t="s">
        <v>25</v>
      </c>
      <c r="B118" s="2478" t="s">
        <v>26</v>
      </c>
      <c r="C118" s="2539" t="s">
        <v>27</v>
      </c>
      <c r="D118" s="2540"/>
      <c r="E118" s="2489"/>
      <c r="F118" s="2481" t="s">
        <v>6</v>
      </c>
      <c r="G118" s="2482"/>
      <c r="H118" s="2482"/>
      <c r="I118" s="2482"/>
      <c r="J118" s="2482"/>
      <c r="K118" s="2482"/>
      <c r="L118" s="2482"/>
      <c r="M118" s="2482"/>
      <c r="N118" s="2482"/>
      <c r="O118" s="2482"/>
      <c r="P118" s="2482"/>
      <c r="Q118" s="2482"/>
      <c r="R118" s="2482"/>
      <c r="S118" s="2482"/>
      <c r="T118" s="2542"/>
      <c r="U118" s="2542"/>
      <c r="V118" s="2482"/>
      <c r="W118" s="2482"/>
      <c r="X118" s="2482"/>
      <c r="Y118" s="2482"/>
      <c r="Z118" s="2482"/>
      <c r="AA118" s="2532"/>
    </row>
    <row r="119" spans="1:27" ht="15" customHeight="1" x14ac:dyDescent="0.25">
      <c r="A119" s="2478"/>
      <c r="B119" s="2478"/>
      <c r="C119" s="2541"/>
      <c r="D119" s="2474"/>
      <c r="E119" s="2475"/>
      <c r="F119" s="2460" t="s">
        <v>136</v>
      </c>
      <c r="G119" s="2461"/>
      <c r="H119" s="2460" t="s">
        <v>137</v>
      </c>
      <c r="I119" s="2461"/>
      <c r="J119" s="2460" t="s">
        <v>138</v>
      </c>
      <c r="K119" s="2461"/>
      <c r="L119" s="2462" t="s">
        <v>139</v>
      </c>
      <c r="M119" s="2461"/>
      <c r="N119" s="2460" t="s">
        <v>109</v>
      </c>
      <c r="O119" s="2461"/>
      <c r="P119" s="2460" t="s">
        <v>110</v>
      </c>
      <c r="Q119" s="2461"/>
      <c r="R119" s="2460" t="s">
        <v>140</v>
      </c>
      <c r="S119" s="2461"/>
      <c r="T119" s="2460" t="s">
        <v>141</v>
      </c>
      <c r="U119" s="2461"/>
      <c r="V119" s="2460" t="s">
        <v>142</v>
      </c>
      <c r="W119" s="2461"/>
      <c r="X119" s="2460" t="s">
        <v>143</v>
      </c>
      <c r="Y119" s="2461"/>
      <c r="Z119" s="2537" t="s">
        <v>124</v>
      </c>
      <c r="AA119" s="2538"/>
    </row>
    <row r="120" spans="1:27" x14ac:dyDescent="0.25">
      <c r="A120" s="2479"/>
      <c r="B120" s="2479"/>
      <c r="C120" s="563" t="s">
        <v>17</v>
      </c>
      <c r="D120" s="561" t="s">
        <v>18</v>
      </c>
      <c r="E120" s="598" t="s">
        <v>19</v>
      </c>
      <c r="F120" s="563" t="s">
        <v>18</v>
      </c>
      <c r="G120" s="228" t="s">
        <v>19</v>
      </c>
      <c r="H120" s="563" t="s">
        <v>18</v>
      </c>
      <c r="I120" s="228" t="s">
        <v>19</v>
      </c>
      <c r="J120" s="563" t="s">
        <v>18</v>
      </c>
      <c r="K120" s="228" t="s">
        <v>19</v>
      </c>
      <c r="L120" s="578" t="s">
        <v>18</v>
      </c>
      <c r="M120" s="228" t="s">
        <v>19</v>
      </c>
      <c r="N120" s="563" t="s">
        <v>18</v>
      </c>
      <c r="O120" s="228" t="s">
        <v>19</v>
      </c>
      <c r="P120" s="563" t="s">
        <v>18</v>
      </c>
      <c r="Q120" s="228" t="s">
        <v>19</v>
      </c>
      <c r="R120" s="563" t="s">
        <v>18</v>
      </c>
      <c r="S120" s="589" t="s">
        <v>19</v>
      </c>
      <c r="T120" s="563" t="s">
        <v>18</v>
      </c>
      <c r="U120" s="228" t="s">
        <v>19</v>
      </c>
      <c r="V120" s="563" t="s">
        <v>18</v>
      </c>
      <c r="W120" s="228" t="s">
        <v>19</v>
      </c>
      <c r="X120" s="563" t="s">
        <v>18</v>
      </c>
      <c r="Y120" s="228" t="s">
        <v>19</v>
      </c>
      <c r="Z120" s="603" t="s">
        <v>18</v>
      </c>
      <c r="AA120" s="229" t="s">
        <v>19</v>
      </c>
    </row>
    <row r="121" spans="1:27" x14ac:dyDescent="0.25">
      <c r="A121" s="2545" t="s">
        <v>144</v>
      </c>
      <c r="B121" s="39" t="s">
        <v>145</v>
      </c>
      <c r="C121" s="18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231">
        <f t="shared" si="34"/>
        <v>0</v>
      </c>
      <c r="F121" s="67"/>
      <c r="G121" s="72"/>
      <c r="H121" s="67"/>
      <c r="I121" s="68"/>
      <c r="J121" s="67"/>
      <c r="K121" s="68"/>
      <c r="L121" s="604"/>
      <c r="M121" s="68"/>
      <c r="N121" s="67"/>
      <c r="O121" s="68"/>
      <c r="P121" s="67"/>
      <c r="Q121" s="68"/>
      <c r="R121" s="67"/>
      <c r="S121" s="68"/>
      <c r="T121" s="67"/>
      <c r="U121" s="68"/>
      <c r="V121" s="69"/>
      <c r="W121" s="68"/>
      <c r="X121" s="69"/>
      <c r="Y121" s="68"/>
      <c r="Z121" s="602"/>
      <c r="AA121" s="232"/>
    </row>
    <row r="122" spans="1:27" x14ac:dyDescent="0.25">
      <c r="A122" s="2546"/>
      <c r="B122" s="57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48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48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23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2545" t="s">
        <v>150</v>
      </c>
      <c r="B126" s="39" t="s">
        <v>145</v>
      </c>
      <c r="C126" s="184">
        <f t="shared" si="33"/>
        <v>0</v>
      </c>
      <c r="D126" s="230">
        <f t="shared" si="34"/>
        <v>0</v>
      </c>
      <c r="E126" s="231">
        <f t="shared" si="34"/>
        <v>0</v>
      </c>
      <c r="F126" s="67"/>
      <c r="G126" s="72"/>
      <c r="H126" s="67"/>
      <c r="I126" s="68"/>
      <c r="J126" s="67"/>
      <c r="K126" s="68"/>
      <c r="L126" s="604"/>
      <c r="M126" s="68"/>
      <c r="N126" s="67"/>
      <c r="O126" s="68"/>
      <c r="P126" s="67"/>
      <c r="Q126" s="68"/>
      <c r="R126" s="67"/>
      <c r="S126" s="68"/>
      <c r="T126" s="67"/>
      <c r="U126" s="68"/>
      <c r="V126" s="69"/>
      <c r="W126" s="68"/>
      <c r="X126" s="69"/>
      <c r="Y126" s="68"/>
      <c r="Z126" s="602"/>
      <c r="AA126" s="232"/>
    </row>
    <row r="127" spans="1:27" x14ac:dyDescent="0.25">
      <c r="A127" s="2546"/>
      <c r="B127" s="57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48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48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23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2483" t="s">
        <v>151</v>
      </c>
      <c r="B131" s="39" t="s">
        <v>145</v>
      </c>
      <c r="C131" s="184">
        <f t="shared" si="33"/>
        <v>0</v>
      </c>
      <c r="D131" s="230">
        <f t="shared" si="34"/>
        <v>0</v>
      </c>
      <c r="E131" s="231">
        <f t="shared" si="34"/>
        <v>0</v>
      </c>
      <c r="F131" s="67"/>
      <c r="G131" s="72"/>
      <c r="H131" s="67"/>
      <c r="I131" s="68"/>
      <c r="J131" s="67"/>
      <c r="K131" s="68"/>
      <c r="L131" s="604"/>
      <c r="M131" s="68"/>
      <c r="N131" s="67"/>
      <c r="O131" s="68"/>
      <c r="P131" s="67"/>
      <c r="Q131" s="68"/>
      <c r="R131" s="67"/>
      <c r="S131" s="68"/>
      <c r="T131" s="67"/>
      <c r="U131" s="68"/>
      <c r="V131" s="69"/>
      <c r="W131" s="68"/>
      <c r="X131" s="69"/>
      <c r="Y131" s="68"/>
      <c r="Z131" s="602"/>
      <c r="AA131" s="232"/>
    </row>
    <row r="132" spans="1:27" x14ac:dyDescent="0.25">
      <c r="A132" s="2484"/>
      <c r="B132" s="57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484"/>
      <c r="B133" s="48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484"/>
      <c r="B134" s="48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23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2545" t="s">
        <v>152</v>
      </c>
      <c r="B136" s="39" t="s">
        <v>145</v>
      </c>
      <c r="C136" s="184">
        <f t="shared" si="33"/>
        <v>0</v>
      </c>
      <c r="D136" s="230">
        <f t="shared" si="34"/>
        <v>0</v>
      </c>
      <c r="E136" s="231">
        <f t="shared" si="34"/>
        <v>0</v>
      </c>
      <c r="F136" s="67"/>
      <c r="G136" s="72"/>
      <c r="H136" s="67"/>
      <c r="I136" s="68"/>
      <c r="J136" s="67"/>
      <c r="K136" s="68"/>
      <c r="L136" s="604"/>
      <c r="M136" s="68"/>
      <c r="N136" s="67"/>
      <c r="O136" s="68"/>
      <c r="P136" s="67"/>
      <c r="Q136" s="68"/>
      <c r="R136" s="67"/>
      <c r="S136" s="68"/>
      <c r="T136" s="67"/>
      <c r="U136" s="68"/>
      <c r="V136" s="69"/>
      <c r="W136" s="68"/>
      <c r="X136" s="69"/>
      <c r="Y136" s="68"/>
      <c r="Z136" s="602"/>
      <c r="AA136" s="232"/>
    </row>
    <row r="137" spans="1:27" x14ac:dyDescent="0.25">
      <c r="A137" s="2546"/>
      <c r="B137" s="57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48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48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23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2545" t="s">
        <v>153</v>
      </c>
      <c r="B141" s="39" t="s">
        <v>145</v>
      </c>
      <c r="C141" s="184">
        <f t="shared" si="33"/>
        <v>0</v>
      </c>
      <c r="D141" s="230">
        <f t="shared" si="34"/>
        <v>0</v>
      </c>
      <c r="E141" s="231">
        <f t="shared" si="34"/>
        <v>0</v>
      </c>
      <c r="F141" s="67"/>
      <c r="G141" s="72"/>
      <c r="H141" s="67"/>
      <c r="I141" s="68"/>
      <c r="J141" s="67"/>
      <c r="K141" s="68"/>
      <c r="L141" s="604"/>
      <c r="M141" s="68"/>
      <c r="N141" s="67"/>
      <c r="O141" s="68"/>
      <c r="P141" s="67"/>
      <c r="Q141" s="68"/>
      <c r="R141" s="67"/>
      <c r="S141" s="68"/>
      <c r="T141" s="67"/>
      <c r="U141" s="68"/>
      <c r="V141" s="69"/>
      <c r="W141" s="68"/>
      <c r="X141" s="69"/>
      <c r="Y141" s="68"/>
      <c r="Z141" s="602"/>
      <c r="AA141" s="232"/>
    </row>
    <row r="142" spans="1:27" x14ac:dyDescent="0.25">
      <c r="A142" s="2546"/>
      <c r="B142" s="57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48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48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23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2483" t="s">
        <v>154</v>
      </c>
      <c r="B146" s="39" t="s">
        <v>145</v>
      </c>
      <c r="C146" s="184">
        <f t="shared" si="33"/>
        <v>0</v>
      </c>
      <c r="D146" s="230">
        <f t="shared" si="34"/>
        <v>0</v>
      </c>
      <c r="E146" s="231">
        <f t="shared" si="34"/>
        <v>0</v>
      </c>
      <c r="F146" s="67"/>
      <c r="G146" s="72"/>
      <c r="H146" s="67"/>
      <c r="I146" s="68"/>
      <c r="J146" s="67"/>
      <c r="K146" s="68"/>
      <c r="L146" s="604"/>
      <c r="M146" s="68"/>
      <c r="N146" s="67"/>
      <c r="O146" s="68"/>
      <c r="P146" s="67"/>
      <c r="Q146" s="68"/>
      <c r="R146" s="67"/>
      <c r="S146" s="68"/>
      <c r="T146" s="67"/>
      <c r="U146" s="68"/>
      <c r="V146" s="69"/>
      <c r="W146" s="68"/>
      <c r="X146" s="69"/>
      <c r="Y146" s="68"/>
      <c r="Z146" s="602"/>
      <c r="AA146" s="232"/>
    </row>
    <row r="147" spans="1:27" x14ac:dyDescent="0.25">
      <c r="A147" s="2484"/>
      <c r="B147" s="57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484"/>
      <c r="B148" s="48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484"/>
      <c r="B149" s="48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484"/>
      <c r="B150" s="23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2460" t="s">
        <v>155</v>
      </c>
      <c r="B151" s="2461"/>
      <c r="C151" s="605">
        <f t="shared" ref="C151:AA151" si="35">SUM(C121:C150)</f>
        <v>0</v>
      </c>
      <c r="D151" s="606">
        <f t="shared" si="35"/>
        <v>0</v>
      </c>
      <c r="E151" s="607">
        <f t="shared" si="35"/>
        <v>0</v>
      </c>
      <c r="F151" s="605">
        <f t="shared" si="35"/>
        <v>0</v>
      </c>
      <c r="G151" s="608">
        <f t="shared" si="35"/>
        <v>0</v>
      </c>
      <c r="H151" s="605">
        <f t="shared" si="35"/>
        <v>0</v>
      </c>
      <c r="I151" s="608">
        <f t="shared" si="35"/>
        <v>0</v>
      </c>
      <c r="J151" s="605">
        <f t="shared" si="35"/>
        <v>0</v>
      </c>
      <c r="K151" s="608">
        <f t="shared" si="35"/>
        <v>0</v>
      </c>
      <c r="L151" s="605">
        <f t="shared" si="35"/>
        <v>0</v>
      </c>
      <c r="M151" s="608">
        <f t="shared" si="35"/>
        <v>0</v>
      </c>
      <c r="N151" s="605">
        <f t="shared" si="35"/>
        <v>0</v>
      </c>
      <c r="O151" s="608">
        <f t="shared" si="35"/>
        <v>0</v>
      </c>
      <c r="P151" s="605">
        <f t="shared" si="35"/>
        <v>0</v>
      </c>
      <c r="Q151" s="608">
        <f t="shared" si="35"/>
        <v>0</v>
      </c>
      <c r="R151" s="605">
        <f t="shared" si="35"/>
        <v>0</v>
      </c>
      <c r="S151" s="608">
        <f t="shared" si="35"/>
        <v>0</v>
      </c>
      <c r="T151" s="605">
        <f t="shared" si="35"/>
        <v>0</v>
      </c>
      <c r="U151" s="608">
        <f t="shared" si="35"/>
        <v>0</v>
      </c>
      <c r="V151" s="605">
        <f t="shared" si="35"/>
        <v>0</v>
      </c>
      <c r="W151" s="608">
        <f t="shared" si="35"/>
        <v>0</v>
      </c>
      <c r="X151" s="605">
        <f t="shared" si="35"/>
        <v>0</v>
      </c>
      <c r="Y151" s="608">
        <f t="shared" si="35"/>
        <v>0</v>
      </c>
      <c r="Z151" s="609">
        <f t="shared" si="35"/>
        <v>0</v>
      </c>
      <c r="AA151" s="610">
        <f t="shared" si="35"/>
        <v>0</v>
      </c>
    </row>
    <row r="152" spans="1:27" x14ac:dyDescent="0.25">
      <c r="A152" s="2498" t="s">
        <v>156</v>
      </c>
      <c r="B152" s="57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47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498"/>
      <c r="B153" s="57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47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498"/>
      <c r="B154" s="48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47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498"/>
      <c r="B155" s="48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47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498"/>
      <c r="B156" s="23" t="s">
        <v>149</v>
      </c>
      <c r="C156" s="255">
        <f t="shared" si="36"/>
        <v>0</v>
      </c>
      <c r="D156" s="256">
        <f t="shared" si="37"/>
        <v>0</v>
      </c>
      <c r="E156" s="257">
        <f t="shared" si="37"/>
        <v>0</v>
      </c>
      <c r="F156" s="258"/>
      <c r="G156" s="259"/>
      <c r="H156" s="258"/>
      <c r="I156" s="260"/>
      <c r="J156" s="258"/>
      <c r="K156" s="260"/>
      <c r="L156" s="261"/>
      <c r="M156" s="260"/>
      <c r="N156" s="258"/>
      <c r="O156" s="260"/>
      <c r="P156" s="258"/>
      <c r="Q156" s="260"/>
      <c r="R156" s="258"/>
      <c r="S156" s="260"/>
      <c r="T156" s="258"/>
      <c r="U156" s="260"/>
      <c r="V156" s="262"/>
      <c r="W156" s="260"/>
      <c r="X156" s="262"/>
      <c r="Y156" s="260"/>
      <c r="Z156" s="263"/>
      <c r="AA156" s="264"/>
    </row>
    <row r="157" spans="1:27" x14ac:dyDescent="0.25">
      <c r="A157" s="2543" t="s">
        <v>157</v>
      </c>
      <c r="B157" s="39" t="s">
        <v>145</v>
      </c>
      <c r="C157" s="184">
        <f t="shared" si="36"/>
        <v>0</v>
      </c>
      <c r="D157" s="230">
        <f t="shared" si="37"/>
        <v>0</v>
      </c>
      <c r="E157" s="231">
        <f t="shared" si="37"/>
        <v>0</v>
      </c>
      <c r="F157" s="67"/>
      <c r="G157" s="72"/>
      <c r="H157" s="67"/>
      <c r="I157" s="68"/>
      <c r="J157" s="67"/>
      <c r="K157" s="68"/>
      <c r="L157" s="604"/>
      <c r="M157" s="68"/>
      <c r="N157" s="67"/>
      <c r="O157" s="68"/>
      <c r="P157" s="67"/>
      <c r="Q157" s="68"/>
      <c r="R157" s="67"/>
      <c r="S157" s="68"/>
      <c r="T157" s="67"/>
      <c r="U157" s="68"/>
      <c r="V157" s="69"/>
      <c r="W157" s="68"/>
      <c r="X157" s="69"/>
      <c r="Y157" s="68"/>
      <c r="Z157" s="602"/>
      <c r="AA157" s="232"/>
    </row>
    <row r="158" spans="1:27" x14ac:dyDescent="0.25">
      <c r="A158" s="2498"/>
      <c r="B158" s="57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47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498"/>
      <c r="B159" s="48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47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498"/>
      <c r="B160" s="48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47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23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2460" t="s">
        <v>155</v>
      </c>
      <c r="B162" s="2461"/>
      <c r="C162" s="605">
        <f t="shared" ref="C162:AA162" si="38">SUM(C152:C161)</f>
        <v>0</v>
      </c>
      <c r="D162" s="606">
        <f t="shared" si="38"/>
        <v>0</v>
      </c>
      <c r="E162" s="607">
        <f t="shared" si="38"/>
        <v>0</v>
      </c>
      <c r="F162" s="605">
        <f t="shared" si="38"/>
        <v>0</v>
      </c>
      <c r="G162" s="608">
        <f t="shared" si="38"/>
        <v>0</v>
      </c>
      <c r="H162" s="605">
        <f t="shared" si="38"/>
        <v>0</v>
      </c>
      <c r="I162" s="608">
        <f t="shared" si="38"/>
        <v>0</v>
      </c>
      <c r="J162" s="605">
        <f t="shared" si="38"/>
        <v>0</v>
      </c>
      <c r="K162" s="608">
        <f t="shared" si="38"/>
        <v>0</v>
      </c>
      <c r="L162" s="605">
        <f t="shared" si="38"/>
        <v>0</v>
      </c>
      <c r="M162" s="608">
        <f t="shared" si="38"/>
        <v>0</v>
      </c>
      <c r="N162" s="605">
        <f t="shared" si="38"/>
        <v>0</v>
      </c>
      <c r="O162" s="608">
        <f t="shared" si="38"/>
        <v>0</v>
      </c>
      <c r="P162" s="605">
        <f t="shared" si="38"/>
        <v>0</v>
      </c>
      <c r="Q162" s="608">
        <f t="shared" si="38"/>
        <v>0</v>
      </c>
      <c r="R162" s="605">
        <f t="shared" si="38"/>
        <v>0</v>
      </c>
      <c r="S162" s="608">
        <f t="shared" si="38"/>
        <v>0</v>
      </c>
      <c r="T162" s="605">
        <f t="shared" si="38"/>
        <v>0</v>
      </c>
      <c r="U162" s="608">
        <f t="shared" si="38"/>
        <v>0</v>
      </c>
      <c r="V162" s="605">
        <f t="shared" si="38"/>
        <v>0</v>
      </c>
      <c r="W162" s="608">
        <f t="shared" si="38"/>
        <v>0</v>
      </c>
      <c r="X162" s="605">
        <f t="shared" si="38"/>
        <v>0</v>
      </c>
      <c r="Y162" s="608">
        <f t="shared" si="38"/>
        <v>0</v>
      </c>
      <c r="Z162" s="609">
        <f t="shared" si="38"/>
        <v>0</v>
      </c>
      <c r="AA162" s="610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480" t="s">
        <v>65</v>
      </c>
      <c r="D164" s="2471"/>
      <c r="E164" s="2472"/>
      <c r="F164" s="2460" t="s">
        <v>6</v>
      </c>
      <c r="G164" s="2462"/>
      <c r="H164" s="2462"/>
      <c r="I164" s="2462"/>
      <c r="J164" s="2462"/>
      <c r="K164" s="2462"/>
      <c r="L164" s="2462"/>
      <c r="M164" s="2462"/>
      <c r="N164" s="2462"/>
      <c r="O164" s="2462"/>
      <c r="P164" s="2462"/>
      <c r="Q164" s="2462"/>
      <c r="R164" s="2462"/>
      <c r="S164" s="2462"/>
      <c r="T164" s="2462"/>
      <c r="U164" s="2462"/>
      <c r="V164" s="2462"/>
      <c r="W164" s="2462"/>
      <c r="X164" s="2462"/>
      <c r="Y164" s="2462"/>
      <c r="Z164" s="2462"/>
      <c r="AA164" s="2462"/>
      <c r="AB164" s="2462"/>
      <c r="AC164" s="2462"/>
      <c r="AD164" s="2462"/>
      <c r="AE164" s="2462"/>
      <c r="AF164" s="2462"/>
      <c r="AG164" s="2462"/>
      <c r="AH164" s="2462"/>
      <c r="AI164" s="2462"/>
      <c r="AJ164" s="2462"/>
      <c r="AK164" s="2462"/>
      <c r="AL164" s="2462"/>
      <c r="AM164" s="2461"/>
    </row>
    <row r="165" spans="1:39" ht="15" customHeight="1" x14ac:dyDescent="0.25">
      <c r="A165" s="2540"/>
      <c r="B165" s="2489"/>
      <c r="C165" s="2541"/>
      <c r="D165" s="2474"/>
      <c r="E165" s="2475"/>
      <c r="F165" s="2460" t="s">
        <v>159</v>
      </c>
      <c r="G165" s="2461"/>
      <c r="H165" s="2460" t="s">
        <v>139</v>
      </c>
      <c r="I165" s="2461"/>
      <c r="J165" s="2460" t="s">
        <v>109</v>
      </c>
      <c r="K165" s="2461"/>
      <c r="L165" s="2549" t="s">
        <v>110</v>
      </c>
      <c r="M165" s="2550"/>
      <c r="N165" s="2550" t="s">
        <v>140</v>
      </c>
      <c r="O165" s="2551"/>
      <c r="P165" s="2460" t="s">
        <v>160</v>
      </c>
      <c r="Q165" s="2461"/>
      <c r="R165" s="2462" t="s">
        <v>161</v>
      </c>
      <c r="S165" s="2461"/>
      <c r="T165" s="2462" t="s">
        <v>162</v>
      </c>
      <c r="U165" s="2461"/>
      <c r="V165" s="2460" t="s">
        <v>163</v>
      </c>
      <c r="W165" s="2461"/>
      <c r="X165" s="2462" t="s">
        <v>164</v>
      </c>
      <c r="Y165" s="2461"/>
      <c r="Z165" s="2537" t="s">
        <v>165</v>
      </c>
      <c r="AA165" s="2538"/>
      <c r="AB165" s="2537" t="s">
        <v>166</v>
      </c>
      <c r="AC165" s="2538"/>
      <c r="AD165" s="2537" t="s">
        <v>167</v>
      </c>
      <c r="AE165" s="2538"/>
      <c r="AF165" s="2537" t="s">
        <v>142</v>
      </c>
      <c r="AG165" s="2538"/>
      <c r="AH165" s="2537" t="s">
        <v>168</v>
      </c>
      <c r="AI165" s="2538"/>
      <c r="AJ165" s="2537" t="s">
        <v>169</v>
      </c>
      <c r="AK165" s="2538"/>
      <c r="AL165" s="2553" t="s">
        <v>124</v>
      </c>
      <c r="AM165" s="2538"/>
    </row>
    <row r="166" spans="1:39" x14ac:dyDescent="0.25">
      <c r="A166" s="2474"/>
      <c r="B166" s="2475"/>
      <c r="C166" s="560" t="s">
        <v>17</v>
      </c>
      <c r="D166" s="611" t="s">
        <v>18</v>
      </c>
      <c r="E166" s="276" t="s">
        <v>19</v>
      </c>
      <c r="F166" s="612" t="s">
        <v>18</v>
      </c>
      <c r="G166" s="276" t="s">
        <v>19</v>
      </c>
      <c r="H166" s="612" t="s">
        <v>18</v>
      </c>
      <c r="I166" s="276" t="s">
        <v>19</v>
      </c>
      <c r="J166" s="612" t="s">
        <v>18</v>
      </c>
      <c r="K166" s="276" t="s">
        <v>19</v>
      </c>
      <c r="L166" s="563" t="s">
        <v>18</v>
      </c>
      <c r="M166" s="277" t="s">
        <v>19</v>
      </c>
      <c r="N166" s="561" t="s">
        <v>18</v>
      </c>
      <c r="O166" s="598" t="s">
        <v>19</v>
      </c>
      <c r="P166" s="561" t="s">
        <v>18</v>
      </c>
      <c r="Q166" s="598" t="s">
        <v>19</v>
      </c>
      <c r="R166" s="578" t="s">
        <v>18</v>
      </c>
      <c r="S166" s="228" t="s">
        <v>19</v>
      </c>
      <c r="T166" s="578" t="s">
        <v>18</v>
      </c>
      <c r="U166" s="228" t="s">
        <v>19</v>
      </c>
      <c r="V166" s="563" t="s">
        <v>18</v>
      </c>
      <c r="W166" s="228" t="s">
        <v>19</v>
      </c>
      <c r="X166" s="578" t="s">
        <v>18</v>
      </c>
      <c r="Y166" s="228" t="s">
        <v>19</v>
      </c>
      <c r="Z166" s="603" t="s">
        <v>18</v>
      </c>
      <c r="AA166" s="229" t="s">
        <v>19</v>
      </c>
      <c r="AB166" s="603" t="s">
        <v>18</v>
      </c>
      <c r="AC166" s="229" t="s">
        <v>19</v>
      </c>
      <c r="AD166" s="603" t="s">
        <v>18</v>
      </c>
      <c r="AE166" s="229" t="s">
        <v>19</v>
      </c>
      <c r="AF166" s="603" t="s">
        <v>18</v>
      </c>
      <c r="AG166" s="229" t="s">
        <v>19</v>
      </c>
      <c r="AH166" s="603" t="s">
        <v>18</v>
      </c>
      <c r="AI166" s="229" t="s">
        <v>19</v>
      </c>
      <c r="AJ166" s="603" t="s">
        <v>18</v>
      </c>
      <c r="AK166" s="229" t="s">
        <v>19</v>
      </c>
      <c r="AL166" s="613" t="s">
        <v>18</v>
      </c>
      <c r="AM166" s="229" t="s">
        <v>19</v>
      </c>
    </row>
    <row r="167" spans="1:39" x14ac:dyDescent="0.25">
      <c r="A167" s="2554" t="s">
        <v>170</v>
      </c>
      <c r="B167" s="278" t="s">
        <v>171</v>
      </c>
      <c r="C167" s="18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97">
        <f t="shared" si="40"/>
        <v>0</v>
      </c>
      <c r="F167" s="67"/>
      <c r="G167" s="68"/>
      <c r="H167" s="67"/>
      <c r="I167" s="68"/>
      <c r="J167" s="67"/>
      <c r="K167" s="68"/>
      <c r="L167" s="67"/>
      <c r="M167" s="279"/>
      <c r="N167" s="279"/>
      <c r="O167" s="68"/>
      <c r="P167" s="67"/>
      <c r="Q167" s="68"/>
      <c r="R167" s="124"/>
      <c r="S167" s="68"/>
      <c r="T167" s="124"/>
      <c r="U167" s="68"/>
      <c r="V167" s="67"/>
      <c r="W167" s="68"/>
      <c r="X167" s="124"/>
      <c r="Y167" s="68"/>
      <c r="Z167" s="280"/>
      <c r="AA167" s="232"/>
      <c r="AB167" s="280"/>
      <c r="AC167" s="232"/>
      <c r="AD167" s="280"/>
      <c r="AE167" s="232"/>
      <c r="AF167" s="280"/>
      <c r="AG167" s="232"/>
      <c r="AH167" s="280"/>
      <c r="AI167" s="232"/>
      <c r="AJ167" s="280"/>
      <c r="AK167" s="232"/>
      <c r="AL167" s="281"/>
      <c r="AM167" s="232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02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278" t="s">
        <v>171</v>
      </c>
      <c r="C170" s="184">
        <f t="shared" si="39"/>
        <v>0</v>
      </c>
      <c r="D170" s="230">
        <f t="shared" si="40"/>
        <v>0</v>
      </c>
      <c r="E170" s="97">
        <f t="shared" si="40"/>
        <v>0</v>
      </c>
      <c r="F170" s="67"/>
      <c r="G170" s="68"/>
      <c r="H170" s="67"/>
      <c r="I170" s="68"/>
      <c r="J170" s="67"/>
      <c r="K170" s="68"/>
      <c r="L170" s="67"/>
      <c r="M170" s="279"/>
      <c r="N170" s="279"/>
      <c r="O170" s="68"/>
      <c r="P170" s="67"/>
      <c r="Q170" s="68"/>
      <c r="R170" s="124"/>
      <c r="S170" s="68"/>
      <c r="T170" s="124"/>
      <c r="U170" s="68"/>
      <c r="V170" s="67"/>
      <c r="W170" s="68"/>
      <c r="X170" s="124"/>
      <c r="Y170" s="68"/>
      <c r="Z170" s="280"/>
      <c r="AA170" s="232"/>
      <c r="AB170" s="280"/>
      <c r="AC170" s="232"/>
      <c r="AD170" s="280"/>
      <c r="AE170" s="232"/>
      <c r="AF170" s="280"/>
      <c r="AG170" s="232"/>
      <c r="AH170" s="280"/>
      <c r="AI170" s="232"/>
      <c r="AJ170" s="280"/>
      <c r="AK170" s="232"/>
      <c r="AL170" s="281"/>
      <c r="AM170" s="232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02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2477" t="s">
        <v>25</v>
      </c>
      <c r="B174" s="2477" t="s">
        <v>26</v>
      </c>
      <c r="C174" s="2480" t="s">
        <v>65</v>
      </c>
      <c r="D174" s="2471"/>
      <c r="E174" s="2472"/>
      <c r="F174" s="2460" t="s">
        <v>6</v>
      </c>
      <c r="G174" s="2462"/>
      <c r="H174" s="2462"/>
      <c r="I174" s="2462"/>
      <c r="J174" s="2462"/>
      <c r="K174" s="2462"/>
      <c r="L174" s="2462"/>
      <c r="M174" s="2462"/>
      <c r="N174" s="2462"/>
      <c r="O174" s="2461"/>
    </row>
    <row r="175" spans="1:39" ht="15" customHeight="1" x14ac:dyDescent="0.25">
      <c r="A175" s="2478"/>
      <c r="B175" s="2478"/>
      <c r="C175" s="2541"/>
      <c r="D175" s="2474"/>
      <c r="E175" s="2475"/>
      <c r="F175" s="2460" t="s">
        <v>167</v>
      </c>
      <c r="G175" s="2461"/>
      <c r="H175" s="2460" t="s">
        <v>142</v>
      </c>
      <c r="I175" s="2461"/>
      <c r="J175" s="2460" t="s">
        <v>168</v>
      </c>
      <c r="K175" s="2461"/>
      <c r="L175" s="2460" t="s">
        <v>169</v>
      </c>
      <c r="M175" s="2461"/>
      <c r="N175" s="2460" t="s">
        <v>124</v>
      </c>
      <c r="O175" s="2461"/>
    </row>
    <row r="176" spans="1:39" x14ac:dyDescent="0.25">
      <c r="A176" s="2479"/>
      <c r="B176" s="2479"/>
      <c r="C176" s="560" t="s">
        <v>17</v>
      </c>
      <c r="D176" s="611" t="s">
        <v>18</v>
      </c>
      <c r="E176" s="276" t="s">
        <v>19</v>
      </c>
      <c r="F176" s="612" t="s">
        <v>18</v>
      </c>
      <c r="G176" s="276" t="s">
        <v>19</v>
      </c>
      <c r="H176" s="612" t="s">
        <v>18</v>
      </c>
      <c r="I176" s="276" t="s">
        <v>19</v>
      </c>
      <c r="J176" s="612" t="s">
        <v>18</v>
      </c>
      <c r="K176" s="276" t="s">
        <v>19</v>
      </c>
      <c r="L176" s="612" t="s">
        <v>18</v>
      </c>
      <c r="M176" s="276" t="s">
        <v>19</v>
      </c>
      <c r="N176" s="612" t="s">
        <v>18</v>
      </c>
      <c r="O176" s="276" t="s">
        <v>19</v>
      </c>
    </row>
    <row r="177" spans="1:17" x14ac:dyDescent="0.25">
      <c r="A177" s="2483" t="s">
        <v>176</v>
      </c>
      <c r="B177" s="278" t="s">
        <v>177</v>
      </c>
      <c r="C177" s="184">
        <f t="shared" ref="C177:C182" si="41">SUM(D177+E177)</f>
        <v>0</v>
      </c>
      <c r="D177" s="230">
        <f t="shared" ref="D177:E182" si="42">SUM(F177+H177+J177+L177+N177)</f>
        <v>0</v>
      </c>
      <c r="E177" s="97">
        <f t="shared" si="42"/>
        <v>0</v>
      </c>
      <c r="F177" s="67"/>
      <c r="G177" s="70"/>
      <c r="H177" s="67"/>
      <c r="I177" s="68"/>
      <c r="J177" s="124"/>
      <c r="K177" s="70"/>
      <c r="L177" s="67"/>
      <c r="M177" s="68"/>
      <c r="N177" s="67"/>
      <c r="O177" s="68"/>
    </row>
    <row r="178" spans="1:17" x14ac:dyDescent="0.25">
      <c r="A178" s="2484"/>
      <c r="B178" s="168" t="s">
        <v>178</v>
      </c>
      <c r="C178" s="255">
        <f t="shared" si="41"/>
        <v>0</v>
      </c>
      <c r="D178" s="256">
        <f t="shared" si="42"/>
        <v>0</v>
      </c>
      <c r="E178" s="292">
        <f t="shared" si="42"/>
        <v>0</v>
      </c>
      <c r="F178" s="258"/>
      <c r="G178" s="293"/>
      <c r="H178" s="258"/>
      <c r="I178" s="260"/>
      <c r="J178" s="294"/>
      <c r="K178" s="293"/>
      <c r="L178" s="258"/>
      <c r="M178" s="260"/>
      <c r="N178" s="258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2483" t="s">
        <v>180</v>
      </c>
      <c r="B180" s="278" t="s">
        <v>177</v>
      </c>
      <c r="C180" s="184">
        <f t="shared" si="41"/>
        <v>0</v>
      </c>
      <c r="D180" s="230">
        <f t="shared" si="42"/>
        <v>0</v>
      </c>
      <c r="E180" s="97">
        <f t="shared" si="42"/>
        <v>0</v>
      </c>
      <c r="F180" s="67"/>
      <c r="G180" s="68"/>
      <c r="H180" s="67"/>
      <c r="I180" s="70"/>
      <c r="J180" s="67"/>
      <c r="K180" s="68"/>
      <c r="L180" s="124"/>
      <c r="M180" s="70"/>
      <c r="N180" s="67"/>
      <c r="O180" s="68"/>
    </row>
    <row r="181" spans="1:17" x14ac:dyDescent="0.25">
      <c r="A181" s="2484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258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480" t="s">
        <v>182</v>
      </c>
      <c r="B184" s="2472"/>
      <c r="C184" s="2480" t="s">
        <v>65</v>
      </c>
      <c r="D184" s="2471"/>
      <c r="E184" s="2472"/>
      <c r="F184" s="2460" t="s">
        <v>6</v>
      </c>
      <c r="G184" s="2462"/>
      <c r="H184" s="2462"/>
      <c r="I184" s="2462"/>
      <c r="J184" s="2462"/>
      <c r="K184" s="2462"/>
      <c r="L184" s="2462"/>
      <c r="M184" s="2462"/>
      <c r="N184" s="2462"/>
      <c r="O184" s="2462"/>
      <c r="P184" s="2462"/>
      <c r="Q184" s="2461"/>
    </row>
    <row r="185" spans="1:17" ht="15" customHeight="1" x14ac:dyDescent="0.25">
      <c r="A185" s="2539"/>
      <c r="B185" s="2489"/>
      <c r="C185" s="2541"/>
      <c r="D185" s="2474"/>
      <c r="E185" s="2475"/>
      <c r="F185" s="2460" t="s">
        <v>142</v>
      </c>
      <c r="G185" s="2461"/>
      <c r="H185" s="2460" t="s">
        <v>168</v>
      </c>
      <c r="I185" s="2461"/>
      <c r="J185" s="2460" t="s">
        <v>169</v>
      </c>
      <c r="K185" s="2461"/>
      <c r="L185" s="2460" t="s">
        <v>183</v>
      </c>
      <c r="M185" s="2461"/>
      <c r="N185" s="2460" t="s">
        <v>184</v>
      </c>
      <c r="O185" s="2461"/>
      <c r="P185" s="2460" t="s">
        <v>185</v>
      </c>
      <c r="Q185" s="2461"/>
    </row>
    <row r="186" spans="1:17" x14ac:dyDescent="0.25">
      <c r="A186" s="2541"/>
      <c r="B186" s="2475"/>
      <c r="C186" s="560" t="s">
        <v>17</v>
      </c>
      <c r="D186" s="611" t="s">
        <v>18</v>
      </c>
      <c r="E186" s="276" t="s">
        <v>19</v>
      </c>
      <c r="F186" s="612" t="s">
        <v>18</v>
      </c>
      <c r="G186" s="276" t="s">
        <v>19</v>
      </c>
      <c r="H186" s="612" t="s">
        <v>18</v>
      </c>
      <c r="I186" s="276" t="s">
        <v>19</v>
      </c>
      <c r="J186" s="612" t="s">
        <v>18</v>
      </c>
      <c r="K186" s="298" t="s">
        <v>19</v>
      </c>
      <c r="L186" s="612" t="s">
        <v>18</v>
      </c>
      <c r="M186" s="276" t="s">
        <v>19</v>
      </c>
      <c r="N186" s="612" t="s">
        <v>18</v>
      </c>
      <c r="O186" s="276" t="s">
        <v>19</v>
      </c>
      <c r="P186" s="612" t="s">
        <v>18</v>
      </c>
      <c r="Q186" s="298" t="s">
        <v>19</v>
      </c>
    </row>
    <row r="187" spans="1:17" x14ac:dyDescent="0.25">
      <c r="A187" s="2502" t="s">
        <v>186</v>
      </c>
      <c r="B187" s="2503"/>
      <c r="C187" s="184">
        <f>SUM(D187+E187)</f>
        <v>333</v>
      </c>
      <c r="D187" s="230">
        <f t="shared" ref="D187:E189" si="43">SUM(F187+H187+J187+L187+N187+P187)</f>
        <v>152</v>
      </c>
      <c r="E187" s="97">
        <f t="shared" si="43"/>
        <v>181</v>
      </c>
      <c r="F187" s="67">
        <f>SUM(ENERO:DICIEMBRE!F187)</f>
        <v>22</v>
      </c>
      <c r="G187" s="67">
        <f>SUM(ENERO:DICIEMBRE!G187)</f>
        <v>34</v>
      </c>
      <c r="H187" s="67">
        <f>SUM(ENERO:DICIEMBRE!H187)</f>
        <v>42</v>
      </c>
      <c r="I187" s="67">
        <f>SUM(ENERO:DICIEMBRE!I187)</f>
        <v>42</v>
      </c>
      <c r="J187" s="67">
        <f>SUM(ENERO:DICIEMBRE!J187)</f>
        <v>31</v>
      </c>
      <c r="K187" s="67">
        <f>SUM(ENERO:DICIEMBRE!K187)</f>
        <v>40</v>
      </c>
      <c r="L187" s="67">
        <f>SUM(ENERO:DICIEMBRE!L187)</f>
        <v>30</v>
      </c>
      <c r="M187" s="67">
        <f>SUM(ENERO:DICIEMBRE!M187)</f>
        <v>33</v>
      </c>
      <c r="N187" s="67">
        <f>SUM(ENERO:DICIEMBRE!N187)</f>
        <v>14</v>
      </c>
      <c r="O187" s="67">
        <f>SUM(ENERO:DICIEMBRE!O187)</f>
        <v>20</v>
      </c>
      <c r="P187" s="67">
        <f>SUM(ENERO:DICIEMBRE!P187)</f>
        <v>13</v>
      </c>
      <c r="Q187" s="67">
        <f>SUM(ENERO:DICIEMBRE!Q187)</f>
        <v>12</v>
      </c>
    </row>
    <row r="188" spans="1:17" x14ac:dyDescent="0.25">
      <c r="A188" s="2557" t="s">
        <v>187</v>
      </c>
      <c r="B188" s="2518"/>
      <c r="C188" s="240">
        <f>SUM(D188+E188)</f>
        <v>1644</v>
      </c>
      <c r="D188" s="241">
        <f t="shared" si="43"/>
        <v>837</v>
      </c>
      <c r="E188" s="292">
        <f t="shared" si="43"/>
        <v>807</v>
      </c>
      <c r="F188" s="67">
        <f>SUM(ENERO:DICIEMBRE!F188)</f>
        <v>202</v>
      </c>
      <c r="G188" s="67">
        <f>SUM(ENERO:DICIEMBRE!G188)</f>
        <v>179</v>
      </c>
      <c r="H188" s="67">
        <f>SUM(ENERO:DICIEMBRE!H188)</f>
        <v>185</v>
      </c>
      <c r="I188" s="67">
        <f>SUM(ENERO:DICIEMBRE!I188)</f>
        <v>152</v>
      </c>
      <c r="J188" s="67">
        <f>SUM(ENERO:DICIEMBRE!J188)</f>
        <v>160</v>
      </c>
      <c r="K188" s="67">
        <f>SUM(ENERO:DICIEMBRE!K188)</f>
        <v>149</v>
      </c>
      <c r="L188" s="67">
        <f>SUM(ENERO:DICIEMBRE!L188)</f>
        <v>149</v>
      </c>
      <c r="M188" s="67">
        <f>SUM(ENERO:DICIEMBRE!M188)</f>
        <v>148</v>
      </c>
      <c r="N188" s="67">
        <f>SUM(ENERO:DICIEMBRE!N188)</f>
        <v>81</v>
      </c>
      <c r="O188" s="67">
        <f>SUM(ENERO:DICIEMBRE!O188)</f>
        <v>102</v>
      </c>
      <c r="P188" s="67">
        <f>SUM(ENERO:DICIEMBRE!P188)</f>
        <v>60</v>
      </c>
      <c r="Q188" s="67">
        <f>SUM(ENERO:DICIEMBRE!Q188)</f>
        <v>77</v>
      </c>
    </row>
    <row r="189" spans="1:17" ht="15" customHeight="1" x14ac:dyDescent="0.25">
      <c r="A189" s="2558" t="s">
        <v>188</v>
      </c>
      <c r="B189" s="2559"/>
      <c r="C189" s="299">
        <f>SUM(D189+E189)</f>
        <v>435</v>
      </c>
      <c r="D189" s="241">
        <f t="shared" si="43"/>
        <v>222</v>
      </c>
      <c r="E189" s="106">
        <f t="shared" si="43"/>
        <v>213</v>
      </c>
      <c r="F189" s="67">
        <f>SUM(ENERO:DICIEMBRE!F189)</f>
        <v>56</v>
      </c>
      <c r="G189" s="67">
        <f>SUM(ENERO:DICIEMBRE!G189)</f>
        <v>32</v>
      </c>
      <c r="H189" s="67">
        <f>SUM(ENERO:DICIEMBRE!H189)</f>
        <v>49</v>
      </c>
      <c r="I189" s="67">
        <f>SUM(ENERO:DICIEMBRE!I189)</f>
        <v>52</v>
      </c>
      <c r="J189" s="67">
        <f>SUM(ENERO:DICIEMBRE!J189)</f>
        <v>44</v>
      </c>
      <c r="K189" s="67">
        <f>SUM(ENERO:DICIEMBRE!K189)</f>
        <v>49</v>
      </c>
      <c r="L189" s="67">
        <f>SUM(ENERO:DICIEMBRE!L189)</f>
        <v>34</v>
      </c>
      <c r="M189" s="67">
        <f>SUM(ENERO:DICIEMBRE!M189)</f>
        <v>36</v>
      </c>
      <c r="N189" s="67">
        <f>SUM(ENERO:DICIEMBRE!N189)</f>
        <v>22</v>
      </c>
      <c r="O189" s="67">
        <f>SUM(ENERO:DICIEMBRE!O189)</f>
        <v>30</v>
      </c>
      <c r="P189" s="67">
        <f>SUM(ENERO:DICIEMBRE!P189)</f>
        <v>17</v>
      </c>
      <c r="Q189" s="67">
        <f>SUM(ENERO:DICIEMBRE!Q189)</f>
        <v>14</v>
      </c>
    </row>
    <row r="190" spans="1:17" x14ac:dyDescent="0.25">
      <c r="A190" s="2460" t="s">
        <v>65</v>
      </c>
      <c r="B190" s="2461"/>
      <c r="C190" s="583">
        <f t="shared" ref="C190:Q190" si="44">SUM(C187:C189)</f>
        <v>2412</v>
      </c>
      <c r="D190" s="614">
        <f t="shared" si="44"/>
        <v>1211</v>
      </c>
      <c r="E190" s="599">
        <f t="shared" si="44"/>
        <v>1201</v>
      </c>
      <c r="F190" s="583">
        <f t="shared" si="44"/>
        <v>280</v>
      </c>
      <c r="G190" s="599">
        <f t="shared" si="44"/>
        <v>245</v>
      </c>
      <c r="H190" s="583">
        <f t="shared" si="44"/>
        <v>276</v>
      </c>
      <c r="I190" s="599">
        <f t="shared" si="44"/>
        <v>246</v>
      </c>
      <c r="J190" s="583">
        <f t="shared" si="44"/>
        <v>235</v>
      </c>
      <c r="K190" s="599">
        <f t="shared" si="44"/>
        <v>238</v>
      </c>
      <c r="L190" s="583">
        <f t="shared" si="44"/>
        <v>213</v>
      </c>
      <c r="M190" s="599">
        <f t="shared" si="44"/>
        <v>217</v>
      </c>
      <c r="N190" s="583">
        <f t="shared" si="44"/>
        <v>117</v>
      </c>
      <c r="O190" s="599">
        <f t="shared" si="44"/>
        <v>152</v>
      </c>
      <c r="P190" s="583">
        <f t="shared" si="44"/>
        <v>90</v>
      </c>
      <c r="Q190" s="588">
        <f t="shared" si="44"/>
        <v>103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480" t="s">
        <v>191</v>
      </c>
      <c r="B193" s="2472"/>
      <c r="C193" s="2560" t="s">
        <v>116</v>
      </c>
      <c r="D193" s="2561"/>
      <c r="E193" s="2562"/>
      <c r="F193" s="2481" t="s">
        <v>6</v>
      </c>
      <c r="G193" s="2482"/>
      <c r="H193" s="2482"/>
      <c r="I193" s="2482"/>
      <c r="J193" s="2482"/>
      <c r="K193" s="2482"/>
      <c r="L193" s="2482"/>
      <c r="M193" s="2482"/>
      <c r="N193" s="2482"/>
      <c r="O193" s="2482"/>
      <c r="P193" s="2482"/>
      <c r="Q193" s="2482"/>
      <c r="R193" s="2482"/>
      <c r="S193" s="2482"/>
      <c r="T193" s="2482"/>
      <c r="U193" s="2532"/>
    </row>
    <row r="194" spans="1:94" ht="15" customHeight="1" x14ac:dyDescent="0.25">
      <c r="A194" s="2539"/>
      <c r="B194" s="2489"/>
      <c r="C194" s="2563"/>
      <c r="D194" s="2564"/>
      <c r="E194" s="2565"/>
      <c r="F194" s="2549" t="s">
        <v>159</v>
      </c>
      <c r="G194" s="2551"/>
      <c r="H194" s="2566" t="s">
        <v>139</v>
      </c>
      <c r="I194" s="2551"/>
      <c r="J194" s="2549" t="s">
        <v>109</v>
      </c>
      <c r="K194" s="2551"/>
      <c r="L194" s="2566" t="s">
        <v>110</v>
      </c>
      <c r="M194" s="2551"/>
      <c r="N194" s="2566" t="s">
        <v>140</v>
      </c>
      <c r="O194" s="2551"/>
      <c r="P194" s="2566" t="s">
        <v>192</v>
      </c>
      <c r="Q194" s="2551"/>
      <c r="R194" s="2566" t="s">
        <v>193</v>
      </c>
      <c r="S194" s="2551"/>
      <c r="T194" s="2501" t="s">
        <v>194</v>
      </c>
      <c r="U194" s="2494"/>
    </row>
    <row r="195" spans="1:94" x14ac:dyDescent="0.25">
      <c r="A195" s="2541"/>
      <c r="B195" s="2475"/>
      <c r="C195" s="563" t="s">
        <v>17</v>
      </c>
      <c r="D195" s="578" t="s">
        <v>18</v>
      </c>
      <c r="E195" s="562" t="s">
        <v>19</v>
      </c>
      <c r="F195" s="563" t="s">
        <v>18</v>
      </c>
      <c r="G195" s="598" t="s">
        <v>19</v>
      </c>
      <c r="H195" s="578" t="s">
        <v>18</v>
      </c>
      <c r="I195" s="598" t="s">
        <v>19</v>
      </c>
      <c r="J195" s="563" t="s">
        <v>18</v>
      </c>
      <c r="K195" s="598" t="s">
        <v>19</v>
      </c>
      <c r="L195" s="578" t="s">
        <v>18</v>
      </c>
      <c r="M195" s="598" t="s">
        <v>19</v>
      </c>
      <c r="N195" s="578" t="s">
        <v>18</v>
      </c>
      <c r="O195" s="598" t="s">
        <v>19</v>
      </c>
      <c r="P195" s="578" t="s">
        <v>18</v>
      </c>
      <c r="Q195" s="598" t="s">
        <v>19</v>
      </c>
      <c r="R195" s="578" t="s">
        <v>18</v>
      </c>
      <c r="S195" s="598" t="s">
        <v>19</v>
      </c>
      <c r="T195" s="578" t="s">
        <v>18</v>
      </c>
      <c r="U195" s="598" t="s">
        <v>19</v>
      </c>
    </row>
    <row r="196" spans="1:94" x14ac:dyDescent="0.25">
      <c r="A196" s="2567" t="s">
        <v>195</v>
      </c>
      <c r="B196" s="2568"/>
      <c r="C196" s="49">
        <f>SUM(D196+E196)</f>
        <v>0</v>
      </c>
      <c r="D196" s="302">
        <f t="shared" ref="D196:E198" si="45">SUM(F196+H196+J196+L196+N196+P196+R196+T196)</f>
        <v>0</v>
      </c>
      <c r="E196" s="615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569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2570" t="s">
        <v>197</v>
      </c>
      <c r="B198" s="2571"/>
      <c r="C198" s="581">
        <f>SUM(D198+E198)</f>
        <v>0</v>
      </c>
      <c r="D198" s="582">
        <f t="shared" si="45"/>
        <v>0</v>
      </c>
      <c r="E198" s="567">
        <f t="shared" si="45"/>
        <v>0</v>
      </c>
      <c r="F198" s="583">
        <f t="shared" ref="F198:U198" si="46">SUM(F196:F197)</f>
        <v>0</v>
      </c>
      <c r="G198" s="588">
        <f t="shared" si="46"/>
        <v>0</v>
      </c>
      <c r="H198" s="599">
        <f t="shared" si="46"/>
        <v>0</v>
      </c>
      <c r="I198" s="588">
        <f t="shared" si="46"/>
        <v>0</v>
      </c>
      <c r="J198" s="583">
        <f t="shared" si="46"/>
        <v>0</v>
      </c>
      <c r="K198" s="588">
        <f t="shared" si="46"/>
        <v>0</v>
      </c>
      <c r="L198" s="599">
        <f t="shared" si="46"/>
        <v>0</v>
      </c>
      <c r="M198" s="588">
        <f t="shared" si="46"/>
        <v>0</v>
      </c>
      <c r="N198" s="599">
        <f t="shared" si="46"/>
        <v>0</v>
      </c>
      <c r="O198" s="588">
        <f t="shared" si="46"/>
        <v>0</v>
      </c>
      <c r="P198" s="599">
        <f t="shared" si="46"/>
        <v>0</v>
      </c>
      <c r="Q198" s="588">
        <f t="shared" si="46"/>
        <v>0</v>
      </c>
      <c r="R198" s="599">
        <f t="shared" si="46"/>
        <v>0</v>
      </c>
      <c r="S198" s="588">
        <f t="shared" si="46"/>
        <v>0</v>
      </c>
      <c r="T198" s="599">
        <f t="shared" si="46"/>
        <v>0</v>
      </c>
      <c r="U198" s="588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572" t="s">
        <v>199</v>
      </c>
      <c r="B200" s="2573"/>
      <c r="C200" s="2578" t="s">
        <v>65</v>
      </c>
      <c r="D200" s="2579"/>
      <c r="E200" s="2580"/>
      <c r="F200" s="2584" t="s">
        <v>6</v>
      </c>
      <c r="G200" s="2584"/>
      <c r="H200" s="2584"/>
      <c r="I200" s="2584"/>
      <c r="J200" s="2584"/>
      <c r="K200" s="2584"/>
      <c r="L200" s="2584"/>
      <c r="M200" s="2584"/>
      <c r="N200" s="2584"/>
      <c r="O200" s="2584"/>
      <c r="P200" s="2584"/>
      <c r="Q200" s="2584"/>
      <c r="R200" s="2584"/>
      <c r="S200" s="2584"/>
      <c r="T200" s="2584"/>
      <c r="U200" s="2584"/>
      <c r="V200" s="2584"/>
      <c r="W200" s="2584"/>
      <c r="X200" s="2584"/>
      <c r="Y200" s="2584"/>
      <c r="Z200" s="2584"/>
      <c r="AA200" s="2584"/>
      <c r="AB200" s="2584"/>
      <c r="AC200" s="2585"/>
      <c r="AD200" s="2587" t="s">
        <v>200</v>
      </c>
      <c r="AE200" s="2588"/>
      <c r="AF200" s="2591" t="s">
        <v>201</v>
      </c>
      <c r="AG200" s="2588"/>
      <c r="AH200" s="2593" t="s">
        <v>28</v>
      </c>
      <c r="AI200" s="2596" t="s">
        <v>29</v>
      </c>
    </row>
    <row r="201" spans="1:94" x14ac:dyDescent="0.25">
      <c r="A201" s="2574"/>
      <c r="B201" s="2575"/>
      <c r="C201" s="2581"/>
      <c r="D201" s="2582"/>
      <c r="E201" s="2583"/>
      <c r="F201" s="2481" t="s">
        <v>202</v>
      </c>
      <c r="G201" s="2532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2586" t="s">
        <v>209</v>
      </c>
      <c r="U201" s="2586"/>
      <c r="V201" s="2586" t="s">
        <v>210</v>
      </c>
      <c r="W201" s="2586"/>
      <c r="X201" s="2586" t="s">
        <v>211</v>
      </c>
      <c r="Y201" s="2586"/>
      <c r="Z201" s="2566" t="s">
        <v>117</v>
      </c>
      <c r="AA201" s="2551"/>
      <c r="AB201" s="2566" t="s">
        <v>118</v>
      </c>
      <c r="AC201" s="2599"/>
      <c r="AD201" s="2589"/>
      <c r="AE201" s="2590"/>
      <c r="AF201" s="2592"/>
      <c r="AG201" s="2590"/>
      <c r="AH201" s="2594"/>
      <c r="AI201" s="2597"/>
    </row>
    <row r="202" spans="1:94" x14ac:dyDescent="0.25">
      <c r="A202" s="2576"/>
      <c r="B202" s="2577"/>
      <c r="C202" s="616" t="s">
        <v>212</v>
      </c>
      <c r="D202" s="307" t="s">
        <v>18</v>
      </c>
      <c r="E202" s="308" t="s">
        <v>19</v>
      </c>
      <c r="F202" s="617" t="s">
        <v>18</v>
      </c>
      <c r="G202" s="618" t="s">
        <v>19</v>
      </c>
      <c r="H202" s="617" t="s">
        <v>18</v>
      </c>
      <c r="I202" s="618" t="s">
        <v>19</v>
      </c>
      <c r="J202" s="617" t="s">
        <v>18</v>
      </c>
      <c r="K202" s="618" t="s">
        <v>19</v>
      </c>
      <c r="L202" s="617" t="s">
        <v>18</v>
      </c>
      <c r="M202" s="618" t="s">
        <v>19</v>
      </c>
      <c r="N202" s="617" t="s">
        <v>18</v>
      </c>
      <c r="O202" s="618" t="s">
        <v>19</v>
      </c>
      <c r="P202" s="617" t="s">
        <v>18</v>
      </c>
      <c r="Q202" s="618" t="s">
        <v>19</v>
      </c>
      <c r="R202" s="617" t="s">
        <v>18</v>
      </c>
      <c r="S202" s="618" t="s">
        <v>19</v>
      </c>
      <c r="T202" s="617" t="s">
        <v>18</v>
      </c>
      <c r="U202" s="618" t="s">
        <v>19</v>
      </c>
      <c r="V202" s="617" t="s">
        <v>18</v>
      </c>
      <c r="W202" s="618" t="s">
        <v>19</v>
      </c>
      <c r="X202" s="617" t="s">
        <v>18</v>
      </c>
      <c r="Y202" s="618" t="s">
        <v>19</v>
      </c>
      <c r="Z202" s="617" t="s">
        <v>18</v>
      </c>
      <c r="AA202" s="618" t="s">
        <v>19</v>
      </c>
      <c r="AB202" s="617" t="s">
        <v>18</v>
      </c>
      <c r="AC202" s="619" t="s">
        <v>19</v>
      </c>
      <c r="AD202" s="620" t="s">
        <v>18</v>
      </c>
      <c r="AE202" s="618" t="s">
        <v>19</v>
      </c>
      <c r="AF202" s="620" t="s">
        <v>18</v>
      </c>
      <c r="AG202" s="618" t="s">
        <v>19</v>
      </c>
      <c r="AH202" s="2595"/>
      <c r="AI202" s="2598" t="s">
        <v>19</v>
      </c>
    </row>
    <row r="203" spans="1:94" x14ac:dyDescent="0.25">
      <c r="A203" s="2600" t="s">
        <v>213</v>
      </c>
      <c r="B203" s="309" t="s">
        <v>132</v>
      </c>
      <c r="C203" s="310">
        <f>SUM(D203+E203)</f>
        <v>0</v>
      </c>
      <c r="D203" s="311">
        <f>SUM(F203+H203+J203+L203+N203+P203+R203+T203+V203+X203+Z203+AB203)</f>
        <v>0</v>
      </c>
      <c r="E203" s="312">
        <f>SUM(G203+I203+K203+M203+O203+Q203+S203+U203+W203+Y203+AA203+AC203)</f>
        <v>0</v>
      </c>
      <c r="F203" s="313"/>
      <c r="G203" s="314"/>
      <c r="H203" s="313"/>
      <c r="I203" s="314"/>
      <c r="J203" s="313"/>
      <c r="K203" s="314"/>
      <c r="L203" s="313"/>
      <c r="M203" s="314"/>
      <c r="N203" s="313"/>
      <c r="O203" s="314"/>
      <c r="P203" s="313"/>
      <c r="Q203" s="315"/>
      <c r="R203" s="313"/>
      <c r="S203" s="315"/>
      <c r="T203" s="313"/>
      <c r="U203" s="314"/>
      <c r="V203" s="313"/>
      <c r="W203" s="314"/>
      <c r="X203" s="313"/>
      <c r="Y203" s="315"/>
      <c r="Z203" s="313"/>
      <c r="AA203" s="315"/>
      <c r="AB203" s="313"/>
      <c r="AC203" s="316"/>
      <c r="AD203" s="314"/>
      <c r="AE203" s="315"/>
      <c r="AF203" s="314"/>
      <c r="AG203" s="315"/>
      <c r="AH203" s="317"/>
      <c r="AI203" s="315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621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622">
        <f>SUM(D205+E205)</f>
        <v>0</v>
      </c>
      <c r="D205" s="623">
        <f t="shared" ref="D205:AI205" si="47">SUM(D203+D204)</f>
        <v>0</v>
      </c>
      <c r="E205" s="624">
        <f t="shared" si="47"/>
        <v>0</v>
      </c>
      <c r="F205" s="622">
        <f t="shared" si="47"/>
        <v>0</v>
      </c>
      <c r="G205" s="625">
        <f t="shared" si="47"/>
        <v>0</v>
      </c>
      <c r="H205" s="622">
        <f t="shared" si="47"/>
        <v>0</v>
      </c>
      <c r="I205" s="625">
        <f t="shared" si="47"/>
        <v>0</v>
      </c>
      <c r="J205" s="622">
        <f t="shared" si="47"/>
        <v>0</v>
      </c>
      <c r="K205" s="625">
        <f t="shared" si="47"/>
        <v>0</v>
      </c>
      <c r="L205" s="622">
        <f t="shared" si="47"/>
        <v>0</v>
      </c>
      <c r="M205" s="625">
        <f t="shared" si="47"/>
        <v>0</v>
      </c>
      <c r="N205" s="622">
        <f t="shared" si="47"/>
        <v>0</v>
      </c>
      <c r="O205" s="625">
        <f t="shared" si="47"/>
        <v>0</v>
      </c>
      <c r="P205" s="622">
        <f t="shared" si="47"/>
        <v>0</v>
      </c>
      <c r="Q205" s="625">
        <f t="shared" si="47"/>
        <v>0</v>
      </c>
      <c r="R205" s="622">
        <f t="shared" si="47"/>
        <v>0</v>
      </c>
      <c r="S205" s="625">
        <f t="shared" si="47"/>
        <v>0</v>
      </c>
      <c r="T205" s="622">
        <f t="shared" si="47"/>
        <v>0</v>
      </c>
      <c r="U205" s="625">
        <f t="shared" si="47"/>
        <v>0</v>
      </c>
      <c r="V205" s="622">
        <f t="shared" si="47"/>
        <v>0</v>
      </c>
      <c r="W205" s="625">
        <f t="shared" si="47"/>
        <v>0</v>
      </c>
      <c r="X205" s="622">
        <f t="shared" si="47"/>
        <v>0</v>
      </c>
      <c r="Y205" s="625">
        <f t="shared" si="47"/>
        <v>0</v>
      </c>
      <c r="Z205" s="622">
        <f t="shared" si="47"/>
        <v>0</v>
      </c>
      <c r="AA205" s="625">
        <f t="shared" si="47"/>
        <v>0</v>
      </c>
      <c r="AB205" s="622">
        <f t="shared" si="47"/>
        <v>0</v>
      </c>
      <c r="AC205" s="626">
        <f t="shared" si="47"/>
        <v>0</v>
      </c>
      <c r="AD205" s="623">
        <f t="shared" si="47"/>
        <v>0</v>
      </c>
      <c r="AE205" s="625">
        <f t="shared" si="47"/>
        <v>0</v>
      </c>
      <c r="AF205" s="623">
        <f t="shared" si="47"/>
        <v>0</v>
      </c>
      <c r="AG205" s="625">
        <f t="shared" si="47"/>
        <v>0</v>
      </c>
      <c r="AH205" s="627">
        <f t="shared" si="47"/>
        <v>0</v>
      </c>
      <c r="AI205" s="624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572" t="s">
        <v>216</v>
      </c>
      <c r="B207" s="2573"/>
      <c r="C207" s="2579" t="s">
        <v>65</v>
      </c>
      <c r="D207" s="2579"/>
      <c r="E207" s="2580"/>
      <c r="F207" s="2604" t="s">
        <v>6</v>
      </c>
      <c r="G207" s="2605"/>
      <c r="H207" s="2605"/>
      <c r="I207" s="2605"/>
      <c r="J207" s="2605"/>
      <c r="K207" s="2605"/>
      <c r="L207" s="2605"/>
      <c r="M207" s="2605"/>
      <c r="N207" s="2605"/>
      <c r="O207" s="2605"/>
      <c r="P207" s="2606" t="s">
        <v>217</v>
      </c>
      <c r="Q207" s="2605"/>
      <c r="R207" s="2605"/>
      <c r="S207" s="2587" t="s">
        <v>28</v>
      </c>
      <c r="T207" s="2596" t="s">
        <v>29</v>
      </c>
    </row>
    <row r="208" spans="1:94" ht="15" customHeight="1" x14ac:dyDescent="0.25">
      <c r="A208" s="2574"/>
      <c r="B208" s="2575"/>
      <c r="C208" s="2582"/>
      <c r="D208" s="2582"/>
      <c r="E208" s="2583"/>
      <c r="F208" s="2507" t="s">
        <v>218</v>
      </c>
      <c r="G208" s="2507"/>
      <c r="H208" s="2507" t="s">
        <v>31</v>
      </c>
      <c r="I208" s="2507"/>
      <c r="J208" s="2507" t="s">
        <v>137</v>
      </c>
      <c r="K208" s="2507"/>
      <c r="L208" s="2507" t="s">
        <v>219</v>
      </c>
      <c r="M208" s="2507"/>
      <c r="N208" s="2507" t="s">
        <v>220</v>
      </c>
      <c r="O208" s="2460"/>
      <c r="P208" s="2610" t="s">
        <v>221</v>
      </c>
      <c r="Q208" s="2608" t="s">
        <v>222</v>
      </c>
      <c r="R208" s="2572" t="s">
        <v>223</v>
      </c>
      <c r="S208" s="2607"/>
      <c r="T208" s="2597"/>
    </row>
    <row r="209" spans="1:93" x14ac:dyDescent="0.25">
      <c r="A209" s="2576"/>
      <c r="B209" s="2577"/>
      <c r="C209" s="330" t="s">
        <v>212</v>
      </c>
      <c r="D209" s="307" t="s">
        <v>18</v>
      </c>
      <c r="E209" s="308" t="s">
        <v>19</v>
      </c>
      <c r="F209" s="617" t="s">
        <v>18</v>
      </c>
      <c r="G209" s="618" t="s">
        <v>19</v>
      </c>
      <c r="H209" s="617" t="s">
        <v>18</v>
      </c>
      <c r="I209" s="618" t="s">
        <v>19</v>
      </c>
      <c r="J209" s="617" t="s">
        <v>18</v>
      </c>
      <c r="K209" s="618" t="s">
        <v>19</v>
      </c>
      <c r="L209" s="617" t="s">
        <v>18</v>
      </c>
      <c r="M209" s="618" t="s">
        <v>19</v>
      </c>
      <c r="N209" s="617" t="s">
        <v>18</v>
      </c>
      <c r="O209" s="628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2612" t="s">
        <v>224</v>
      </c>
      <c r="B210" s="2613"/>
      <c r="C210" s="311">
        <f>SUM(D210+E210)</f>
        <v>0</v>
      </c>
      <c r="D210" s="331">
        <f t="shared" ref="D210:E212" si="48">SUM(F210+H210+J210+L210+N210)</f>
        <v>0</v>
      </c>
      <c r="E210" s="332">
        <f t="shared" si="48"/>
        <v>0</v>
      </c>
      <c r="F210" s="313"/>
      <c r="G210" s="315"/>
      <c r="H210" s="313"/>
      <c r="I210" s="315"/>
      <c r="J210" s="313"/>
      <c r="K210" s="315"/>
      <c r="L210" s="313"/>
      <c r="M210" s="315"/>
      <c r="N210" s="313"/>
      <c r="O210" s="629"/>
      <c r="P210" s="333"/>
      <c r="Q210" s="334"/>
      <c r="R210" s="335"/>
      <c r="S210" s="333"/>
      <c r="T210" s="336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572" t="s">
        <v>216</v>
      </c>
      <c r="B214" s="2573"/>
      <c r="C214" s="2460" t="s">
        <v>228</v>
      </c>
      <c r="D214" s="2499"/>
      <c r="E214" s="2471" t="s">
        <v>28</v>
      </c>
      <c r="F214" s="2618" t="s">
        <v>29</v>
      </c>
    </row>
    <row r="215" spans="1:93" x14ac:dyDescent="0.25">
      <c r="A215" s="2576"/>
      <c r="B215" s="2577"/>
      <c r="C215" s="617" t="s">
        <v>18</v>
      </c>
      <c r="D215" s="619" t="s">
        <v>19</v>
      </c>
      <c r="E215" s="2474"/>
      <c r="F215" s="2619"/>
    </row>
    <row r="216" spans="1:93" x14ac:dyDescent="0.25">
      <c r="A216" s="2626" t="s">
        <v>65</v>
      </c>
      <c r="B216" s="2627"/>
      <c r="C216" s="630">
        <f>SUM(C217:C219)</f>
        <v>0</v>
      </c>
      <c r="D216" s="631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2628" t="s">
        <v>229</v>
      </c>
      <c r="B217" s="2629"/>
      <c r="C217" s="313"/>
      <c r="D217" s="316"/>
      <c r="E217" s="629"/>
      <c r="F217" s="336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632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363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363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364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363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365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2620" t="s">
        <v>216</v>
      </c>
      <c r="B227" s="2620"/>
      <c r="C227" s="2620" t="s">
        <v>241</v>
      </c>
      <c r="D227" s="2621"/>
      <c r="E227" s="2622" t="s">
        <v>28</v>
      </c>
      <c r="F227" s="2623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2620"/>
      <c r="B228" s="2620"/>
      <c r="C228" s="633" t="s">
        <v>18</v>
      </c>
      <c r="D228" s="634" t="s">
        <v>19</v>
      </c>
      <c r="E228" s="2622"/>
      <c r="F228" s="2623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2624" t="s">
        <v>65</v>
      </c>
      <c r="B229" s="2624"/>
      <c r="C229" s="635">
        <f>SUM(C230:C231)</f>
        <v>0</v>
      </c>
      <c r="D229" s="636">
        <f>SUM(D230:D231)</f>
        <v>0</v>
      </c>
      <c r="E229" s="637">
        <f>SUM(E230:E231)</f>
        <v>0</v>
      </c>
      <c r="F229" s="638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2625" t="s">
        <v>242</v>
      </c>
      <c r="B230" s="2625"/>
      <c r="C230" s="374"/>
      <c r="D230" s="375"/>
      <c r="E230" s="376"/>
      <c r="F230" s="377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2640" t="s">
        <v>244</v>
      </c>
      <c r="B232" s="382" t="s">
        <v>245</v>
      </c>
      <c r="C232" s="374"/>
      <c r="D232" s="375"/>
      <c r="E232" s="376"/>
      <c r="F232" s="377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2640"/>
      <c r="B233" s="383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2640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2640"/>
      <c r="B235" s="383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572" t="s">
        <v>250</v>
      </c>
      <c r="B237" s="2573"/>
      <c r="C237" s="2460" t="s">
        <v>251</v>
      </c>
      <c r="D237" s="2462"/>
      <c r="E237" s="2461"/>
    </row>
    <row r="238" spans="1:92" x14ac:dyDescent="0.25">
      <c r="A238" s="2574"/>
      <c r="B238" s="2575"/>
      <c r="C238" s="2641" t="s">
        <v>252</v>
      </c>
      <c r="D238" s="2460" t="s">
        <v>253</v>
      </c>
      <c r="E238" s="2461"/>
    </row>
    <row r="239" spans="1:92" x14ac:dyDescent="0.25">
      <c r="A239" s="2576"/>
      <c r="B239" s="2577"/>
      <c r="C239" s="2642"/>
      <c r="D239" s="639" t="s">
        <v>254</v>
      </c>
      <c r="E239" s="618" t="s">
        <v>255</v>
      </c>
    </row>
    <row r="240" spans="1:92" x14ac:dyDescent="0.25">
      <c r="A240" s="2628" t="s">
        <v>256</v>
      </c>
      <c r="B240" s="2629"/>
      <c r="C240" s="390"/>
      <c r="D240" s="313"/>
      <c r="E240" s="315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438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2672" t="s">
        <v>59</v>
      </c>
      <c r="B260" s="2672"/>
      <c r="C260" s="2480" t="s">
        <v>65</v>
      </c>
      <c r="D260" s="2471"/>
      <c r="E260" s="2472"/>
      <c r="F260" s="2507" t="s">
        <v>6</v>
      </c>
      <c r="G260" s="2507"/>
      <c r="H260" s="2507"/>
      <c r="I260" s="2507"/>
      <c r="J260" s="2507"/>
      <c r="K260" s="2507"/>
      <c r="L260" s="2507"/>
      <c r="M260" s="2507"/>
      <c r="N260" s="2507"/>
      <c r="O260" s="2507"/>
      <c r="P260" s="2664" t="s">
        <v>270</v>
      </c>
      <c r="Q260" s="453"/>
      <c r="R260" s="453"/>
    </row>
    <row r="261" spans="1:49" x14ac:dyDescent="0.25">
      <c r="A261" s="2672"/>
      <c r="B261" s="2672"/>
      <c r="C261" s="2541"/>
      <c r="D261" s="2474"/>
      <c r="E261" s="2475"/>
      <c r="F261" s="2460" t="s">
        <v>159</v>
      </c>
      <c r="G261" s="2461"/>
      <c r="H261" s="2460" t="s">
        <v>139</v>
      </c>
      <c r="I261" s="2461"/>
      <c r="J261" s="2460" t="s">
        <v>109</v>
      </c>
      <c r="K261" s="2461"/>
      <c r="L261" s="2549" t="s">
        <v>110</v>
      </c>
      <c r="M261" s="2551"/>
      <c r="N261" s="2566" t="s">
        <v>140</v>
      </c>
      <c r="O261" s="2551"/>
      <c r="P261" s="2665"/>
      <c r="Q261" s="454"/>
      <c r="R261" s="2673"/>
    </row>
    <row r="262" spans="1:49" x14ac:dyDescent="0.25">
      <c r="A262" s="2672"/>
      <c r="B262" s="2672"/>
      <c r="C262" s="560" t="s">
        <v>17</v>
      </c>
      <c r="D262" s="455" t="s">
        <v>18</v>
      </c>
      <c r="E262" s="276" t="s">
        <v>19</v>
      </c>
      <c r="F262" s="612" t="s">
        <v>18</v>
      </c>
      <c r="G262" s="276" t="s">
        <v>19</v>
      </c>
      <c r="H262" s="612" t="s">
        <v>18</v>
      </c>
      <c r="I262" s="276" t="s">
        <v>19</v>
      </c>
      <c r="J262" s="612" t="s">
        <v>18</v>
      </c>
      <c r="K262" s="276" t="s">
        <v>19</v>
      </c>
      <c r="L262" s="563" t="s">
        <v>18</v>
      </c>
      <c r="M262" s="456" t="s">
        <v>19</v>
      </c>
      <c r="N262" s="578" t="s">
        <v>18</v>
      </c>
      <c r="O262" s="598" t="s">
        <v>19</v>
      </c>
      <c r="P262" s="2666"/>
      <c r="Q262" s="454"/>
      <c r="R262" s="2673"/>
    </row>
    <row r="263" spans="1:49" x14ac:dyDescent="0.25">
      <c r="A263" s="2674" t="s">
        <v>170</v>
      </c>
      <c r="B263" s="457" t="s">
        <v>271</v>
      </c>
      <c r="C263" s="184">
        <f t="shared" ref="C263:C268" si="73">SUM(D263:E263)</f>
        <v>0</v>
      </c>
      <c r="D263" s="185">
        <f t="shared" ref="D263:E268" si="74">+F263+H263+J263+L263+N263</f>
        <v>0</v>
      </c>
      <c r="E263" s="97">
        <f t="shared" si="74"/>
        <v>0</v>
      </c>
      <c r="F263" s="124"/>
      <c r="G263" s="68"/>
      <c r="H263" s="67"/>
      <c r="I263" s="68"/>
      <c r="J263" s="67"/>
      <c r="K263" s="68"/>
      <c r="L263" s="67"/>
      <c r="M263" s="68"/>
      <c r="N263" s="124"/>
      <c r="O263" s="68"/>
      <c r="P263" s="458"/>
      <c r="Q263" s="459"/>
      <c r="R263" s="459"/>
    </row>
    <row r="264" spans="1:49" x14ac:dyDescent="0.25">
      <c r="A264" s="2675"/>
      <c r="B264" s="460" t="s">
        <v>172</v>
      </c>
      <c r="C264" s="186">
        <f t="shared" si="73"/>
        <v>0</v>
      </c>
      <c r="D264" s="187">
        <f t="shared" si="74"/>
        <v>0</v>
      </c>
      <c r="E264" s="102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2674" t="s">
        <v>174</v>
      </c>
      <c r="B266" s="457" t="s">
        <v>271</v>
      </c>
      <c r="C266" s="184">
        <f t="shared" si="73"/>
        <v>0</v>
      </c>
      <c r="D266" s="185">
        <f t="shared" si="74"/>
        <v>0</v>
      </c>
      <c r="E266" s="97">
        <f t="shared" si="74"/>
        <v>0</v>
      </c>
      <c r="F266" s="124"/>
      <c r="G266" s="68"/>
      <c r="H266" s="67"/>
      <c r="I266" s="68"/>
      <c r="J266" s="67"/>
      <c r="K266" s="68"/>
      <c r="L266" s="67"/>
      <c r="M266" s="68"/>
      <c r="N266" s="124"/>
      <c r="O266" s="70"/>
      <c r="P266" s="465"/>
    </row>
    <row r="267" spans="1:49" x14ac:dyDescent="0.25">
      <c r="A267" s="2675"/>
      <c r="B267" s="460" t="s">
        <v>172</v>
      </c>
      <c r="C267" s="186">
        <f t="shared" si="73"/>
        <v>0</v>
      </c>
      <c r="D267" s="187">
        <f t="shared" si="74"/>
        <v>0</v>
      </c>
      <c r="E267" s="102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2677" t="s">
        <v>25</v>
      </c>
      <c r="B270" s="2677" t="s">
        <v>273</v>
      </c>
      <c r="C270" s="2680" t="s">
        <v>274</v>
      </c>
      <c r="D270" s="2681"/>
      <c r="E270" s="2682"/>
      <c r="F270" s="2686" t="s">
        <v>6</v>
      </c>
      <c r="G270" s="2687"/>
      <c r="H270" s="2687"/>
      <c r="I270" s="2687"/>
      <c r="J270" s="2687"/>
      <c r="K270" s="2687"/>
      <c r="L270" s="2687"/>
      <c r="M270" s="2687"/>
      <c r="N270" s="2687"/>
      <c r="O270" s="2687"/>
      <c r="P270" s="2687"/>
      <c r="Q270" s="2687"/>
      <c r="R270" s="2687"/>
      <c r="S270" s="2687"/>
      <c r="T270" s="2687"/>
      <c r="U270" s="2687"/>
      <c r="V270" s="2687"/>
      <c r="W270" s="2687"/>
      <c r="X270" s="2687"/>
      <c r="Y270" s="2687"/>
      <c r="Z270" s="2687"/>
      <c r="AA270" s="2687"/>
      <c r="AB270" s="2687"/>
      <c r="AC270" s="2687"/>
      <c r="AD270" s="2687"/>
      <c r="AE270" s="2687"/>
      <c r="AF270" s="2687"/>
      <c r="AG270" s="2687"/>
      <c r="AH270" s="2687"/>
      <c r="AI270" s="2687"/>
      <c r="AJ270" s="2687"/>
      <c r="AK270" s="2687"/>
      <c r="AL270" s="2687"/>
      <c r="AM270" s="2688"/>
      <c r="AN270" s="2691" t="s">
        <v>275</v>
      </c>
      <c r="AO270" s="2687"/>
      <c r="AP270" s="2687"/>
      <c r="AQ270" s="2687"/>
      <c r="AR270" s="2687"/>
      <c r="AS270" s="2687"/>
      <c r="AT270" s="2687"/>
      <c r="AU270" s="2688"/>
      <c r="AV270" s="2682" t="s">
        <v>276</v>
      </c>
      <c r="AW270" s="2693" t="s">
        <v>28</v>
      </c>
    </row>
    <row r="271" spans="1:49" ht="15" customHeight="1" x14ac:dyDescent="0.25">
      <c r="A271" s="2678"/>
      <c r="B271" s="2678"/>
      <c r="C271" s="2683"/>
      <c r="D271" s="2684"/>
      <c r="E271" s="2685"/>
      <c r="F271" s="2686" t="s">
        <v>159</v>
      </c>
      <c r="G271" s="2696"/>
      <c r="H271" s="2686" t="s">
        <v>139</v>
      </c>
      <c r="I271" s="2696"/>
      <c r="J271" s="2686" t="s">
        <v>109</v>
      </c>
      <c r="K271" s="2696"/>
      <c r="L271" s="2686" t="s">
        <v>110</v>
      </c>
      <c r="M271" s="2696"/>
      <c r="N271" s="2686" t="s">
        <v>140</v>
      </c>
      <c r="O271" s="2696"/>
      <c r="P271" s="2689" t="s">
        <v>160</v>
      </c>
      <c r="Q271" s="2690"/>
      <c r="R271" s="2689" t="s">
        <v>161</v>
      </c>
      <c r="S271" s="2690"/>
      <c r="T271" s="2689" t="s">
        <v>162</v>
      </c>
      <c r="U271" s="2690"/>
      <c r="V271" s="2689" t="s">
        <v>163</v>
      </c>
      <c r="W271" s="2690"/>
      <c r="X271" s="2689" t="s">
        <v>164</v>
      </c>
      <c r="Y271" s="2690"/>
      <c r="Z271" s="2689" t="s">
        <v>165</v>
      </c>
      <c r="AA271" s="2690"/>
      <c r="AB271" s="2689" t="s">
        <v>166</v>
      </c>
      <c r="AC271" s="2690"/>
      <c r="AD271" s="2689" t="s">
        <v>167</v>
      </c>
      <c r="AE271" s="2690"/>
      <c r="AF271" s="2689" t="s">
        <v>142</v>
      </c>
      <c r="AG271" s="2690"/>
      <c r="AH271" s="2689" t="s">
        <v>168</v>
      </c>
      <c r="AI271" s="2690"/>
      <c r="AJ271" s="2689" t="s">
        <v>169</v>
      </c>
      <c r="AK271" s="2690"/>
      <c r="AL271" s="2689" t="s">
        <v>124</v>
      </c>
      <c r="AM271" s="2697"/>
      <c r="AN271" s="2691" t="s">
        <v>277</v>
      </c>
      <c r="AO271" s="2696"/>
      <c r="AP271" s="2686" t="s">
        <v>278</v>
      </c>
      <c r="AQ271" s="2696"/>
      <c r="AR271" s="2686" t="s">
        <v>279</v>
      </c>
      <c r="AS271" s="2696"/>
      <c r="AT271" s="2686" t="s">
        <v>280</v>
      </c>
      <c r="AU271" s="2688"/>
      <c r="AV271" s="2692"/>
      <c r="AW271" s="2694"/>
    </row>
    <row r="272" spans="1:49" x14ac:dyDescent="0.25">
      <c r="A272" s="2679"/>
      <c r="B272" s="2679"/>
      <c r="C272" s="640" t="s">
        <v>17</v>
      </c>
      <c r="D272" s="471" t="s">
        <v>18</v>
      </c>
      <c r="E272" s="472" t="s">
        <v>19</v>
      </c>
      <c r="F272" s="640" t="s">
        <v>18</v>
      </c>
      <c r="G272" s="472" t="s">
        <v>19</v>
      </c>
      <c r="H272" s="640" t="s">
        <v>18</v>
      </c>
      <c r="I272" s="472" t="s">
        <v>19</v>
      </c>
      <c r="J272" s="640" t="s">
        <v>18</v>
      </c>
      <c r="K272" s="472" t="s">
        <v>19</v>
      </c>
      <c r="L272" s="640" t="s">
        <v>18</v>
      </c>
      <c r="M272" s="472" t="s">
        <v>19</v>
      </c>
      <c r="N272" s="640" t="s">
        <v>18</v>
      </c>
      <c r="O272" s="472" t="s">
        <v>19</v>
      </c>
      <c r="P272" s="640" t="s">
        <v>18</v>
      </c>
      <c r="Q272" s="472" t="s">
        <v>19</v>
      </c>
      <c r="R272" s="640" t="s">
        <v>18</v>
      </c>
      <c r="S272" s="472" t="s">
        <v>19</v>
      </c>
      <c r="T272" s="640" t="s">
        <v>18</v>
      </c>
      <c r="U272" s="472" t="s">
        <v>19</v>
      </c>
      <c r="V272" s="640" t="s">
        <v>18</v>
      </c>
      <c r="W272" s="472" t="s">
        <v>19</v>
      </c>
      <c r="X272" s="640" t="s">
        <v>18</v>
      </c>
      <c r="Y272" s="472" t="s">
        <v>19</v>
      </c>
      <c r="Z272" s="640" t="s">
        <v>18</v>
      </c>
      <c r="AA272" s="472" t="s">
        <v>19</v>
      </c>
      <c r="AB272" s="640" t="s">
        <v>18</v>
      </c>
      <c r="AC272" s="472" t="s">
        <v>19</v>
      </c>
      <c r="AD272" s="640" t="s">
        <v>18</v>
      </c>
      <c r="AE272" s="472" t="s">
        <v>19</v>
      </c>
      <c r="AF272" s="640" t="s">
        <v>18</v>
      </c>
      <c r="AG272" s="472" t="s">
        <v>19</v>
      </c>
      <c r="AH272" s="640" t="s">
        <v>18</v>
      </c>
      <c r="AI272" s="472" t="s">
        <v>19</v>
      </c>
      <c r="AJ272" s="640" t="s">
        <v>18</v>
      </c>
      <c r="AK272" s="472" t="s">
        <v>19</v>
      </c>
      <c r="AL272" s="640" t="s">
        <v>18</v>
      </c>
      <c r="AM272" s="473" t="s">
        <v>19</v>
      </c>
      <c r="AN272" s="640" t="s">
        <v>18</v>
      </c>
      <c r="AO272" s="472" t="s">
        <v>19</v>
      </c>
      <c r="AP272" s="640" t="s">
        <v>18</v>
      </c>
      <c r="AQ272" s="472" t="s">
        <v>19</v>
      </c>
      <c r="AR272" s="640" t="s">
        <v>18</v>
      </c>
      <c r="AS272" s="472" t="s">
        <v>19</v>
      </c>
      <c r="AT272" s="640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474" t="s">
        <v>282</v>
      </c>
      <c r="C273" s="475">
        <f t="shared" ref="C273:C321" si="75">SUM(D273,E273)</f>
        <v>0</v>
      </c>
      <c r="D273" s="476">
        <f t="shared" ref="D273:E304" si="76">SUM(F273,H273,J273,L273,N273,P273,R273,T273,V273,X273,Z273,AB273,AD273,AF273,AH273,AJ273,AL273)</f>
        <v>0</v>
      </c>
      <c r="E273" s="477">
        <f t="shared" si="76"/>
        <v>0</v>
      </c>
      <c r="F273" s="478"/>
      <c r="G273" s="479"/>
      <c r="H273" s="478"/>
      <c r="I273" s="479"/>
      <c r="J273" s="478"/>
      <c r="K273" s="479"/>
      <c r="L273" s="478"/>
      <c r="M273" s="479"/>
      <c r="N273" s="478"/>
      <c r="O273" s="479"/>
      <c r="P273" s="478"/>
      <c r="Q273" s="479"/>
      <c r="R273" s="478"/>
      <c r="S273" s="479"/>
      <c r="T273" s="478"/>
      <c r="U273" s="479"/>
      <c r="V273" s="478"/>
      <c r="W273" s="479"/>
      <c r="X273" s="478"/>
      <c r="Y273" s="479"/>
      <c r="Z273" s="478"/>
      <c r="AA273" s="479"/>
      <c r="AB273" s="478"/>
      <c r="AC273" s="479"/>
      <c r="AD273" s="478"/>
      <c r="AE273" s="479"/>
      <c r="AF273" s="478"/>
      <c r="AG273" s="479"/>
      <c r="AH273" s="478"/>
      <c r="AI273" s="479"/>
      <c r="AJ273" s="478"/>
      <c r="AK273" s="479"/>
      <c r="AL273" s="478"/>
      <c r="AM273" s="480"/>
      <c r="AN273" s="475"/>
      <c r="AO273" s="475"/>
      <c r="AP273" s="478"/>
      <c r="AQ273" s="479"/>
      <c r="AR273" s="478"/>
      <c r="AS273" s="479"/>
      <c r="AT273" s="478"/>
      <c r="AU273" s="480"/>
      <c r="AV273" s="481"/>
      <c r="AW273" s="482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641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642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643" t="s">
        <v>284</v>
      </c>
      <c r="C275" s="644">
        <f t="shared" si="75"/>
        <v>0</v>
      </c>
      <c r="D275" s="645">
        <f t="shared" si="76"/>
        <v>0</v>
      </c>
      <c r="E275" s="646">
        <f t="shared" si="76"/>
        <v>0</v>
      </c>
      <c r="F275" s="647">
        <f t="shared" ref="F275:AW275" si="77">SUM(F273:F274)</f>
        <v>0</v>
      </c>
      <c r="G275" s="648">
        <f t="shared" si="77"/>
        <v>0</v>
      </c>
      <c r="H275" s="647">
        <f t="shared" si="77"/>
        <v>0</v>
      </c>
      <c r="I275" s="648">
        <f t="shared" si="77"/>
        <v>0</v>
      </c>
      <c r="J275" s="647">
        <f t="shared" si="77"/>
        <v>0</v>
      </c>
      <c r="K275" s="649">
        <f t="shared" si="77"/>
        <v>0</v>
      </c>
      <c r="L275" s="647">
        <f t="shared" si="77"/>
        <v>0</v>
      </c>
      <c r="M275" s="649">
        <f t="shared" si="77"/>
        <v>0</v>
      </c>
      <c r="N275" s="647">
        <f t="shared" si="77"/>
        <v>0</v>
      </c>
      <c r="O275" s="649">
        <f t="shared" si="77"/>
        <v>0</v>
      </c>
      <c r="P275" s="647">
        <f t="shared" si="77"/>
        <v>0</v>
      </c>
      <c r="Q275" s="649">
        <f t="shared" si="77"/>
        <v>0</v>
      </c>
      <c r="R275" s="647">
        <f t="shared" si="77"/>
        <v>0</v>
      </c>
      <c r="S275" s="649">
        <f t="shared" si="77"/>
        <v>0</v>
      </c>
      <c r="T275" s="647">
        <f t="shared" si="77"/>
        <v>0</v>
      </c>
      <c r="U275" s="649">
        <f t="shared" si="77"/>
        <v>0</v>
      </c>
      <c r="V275" s="647">
        <f t="shared" si="77"/>
        <v>0</v>
      </c>
      <c r="W275" s="649">
        <f t="shared" si="77"/>
        <v>0</v>
      </c>
      <c r="X275" s="647">
        <f t="shared" si="77"/>
        <v>0</v>
      </c>
      <c r="Y275" s="649">
        <f t="shared" si="77"/>
        <v>0</v>
      </c>
      <c r="Z275" s="647">
        <f t="shared" si="77"/>
        <v>0</v>
      </c>
      <c r="AA275" s="649">
        <f t="shared" si="77"/>
        <v>0</v>
      </c>
      <c r="AB275" s="647">
        <f t="shared" si="77"/>
        <v>0</v>
      </c>
      <c r="AC275" s="649">
        <f t="shared" si="77"/>
        <v>0</v>
      </c>
      <c r="AD275" s="647">
        <f t="shared" si="77"/>
        <v>0</v>
      </c>
      <c r="AE275" s="649">
        <f t="shared" si="77"/>
        <v>0</v>
      </c>
      <c r="AF275" s="647">
        <f t="shared" si="77"/>
        <v>0</v>
      </c>
      <c r="AG275" s="649">
        <f t="shared" si="77"/>
        <v>0</v>
      </c>
      <c r="AH275" s="647">
        <f t="shared" si="77"/>
        <v>0</v>
      </c>
      <c r="AI275" s="649">
        <f t="shared" si="77"/>
        <v>0</v>
      </c>
      <c r="AJ275" s="647">
        <f t="shared" si="77"/>
        <v>0</v>
      </c>
      <c r="AK275" s="649">
        <f t="shared" si="77"/>
        <v>0</v>
      </c>
      <c r="AL275" s="650">
        <f t="shared" si="77"/>
        <v>0</v>
      </c>
      <c r="AM275" s="651">
        <f t="shared" si="77"/>
        <v>0</v>
      </c>
      <c r="AN275" s="644">
        <f t="shared" si="77"/>
        <v>0</v>
      </c>
      <c r="AO275" s="644">
        <f t="shared" si="77"/>
        <v>0</v>
      </c>
      <c r="AP275" s="647">
        <f t="shared" si="77"/>
        <v>0</v>
      </c>
      <c r="AQ275" s="649">
        <f t="shared" si="77"/>
        <v>0</v>
      </c>
      <c r="AR275" s="647">
        <f t="shared" si="77"/>
        <v>0</v>
      </c>
      <c r="AS275" s="649">
        <f t="shared" si="77"/>
        <v>0</v>
      </c>
      <c r="AT275" s="650">
        <f t="shared" si="77"/>
        <v>0</v>
      </c>
      <c r="AU275" s="651">
        <f t="shared" si="77"/>
        <v>0</v>
      </c>
      <c r="AV275" s="648">
        <f t="shared" si="77"/>
        <v>0</v>
      </c>
      <c r="AW275" s="652">
        <f t="shared" si="77"/>
        <v>0</v>
      </c>
    </row>
    <row r="276" spans="1:90" ht="15" customHeight="1" x14ac:dyDescent="0.25">
      <c r="A276" s="2698" t="s">
        <v>285</v>
      </c>
      <c r="B276" s="474" t="s">
        <v>282</v>
      </c>
      <c r="C276" s="475">
        <f t="shared" si="75"/>
        <v>0</v>
      </c>
      <c r="D276" s="476">
        <f t="shared" si="76"/>
        <v>0</v>
      </c>
      <c r="E276" s="477">
        <f t="shared" si="76"/>
        <v>0</v>
      </c>
      <c r="F276" s="478"/>
      <c r="G276" s="479"/>
      <c r="H276" s="478"/>
      <c r="I276" s="479"/>
      <c r="J276" s="478"/>
      <c r="K276" s="479"/>
      <c r="L276" s="478"/>
      <c r="M276" s="479"/>
      <c r="N276" s="478"/>
      <c r="O276" s="479"/>
      <c r="P276" s="478"/>
      <c r="Q276" s="479"/>
      <c r="R276" s="478"/>
      <c r="S276" s="479"/>
      <c r="T276" s="478"/>
      <c r="U276" s="479"/>
      <c r="V276" s="478"/>
      <c r="W276" s="479"/>
      <c r="X276" s="478"/>
      <c r="Y276" s="479"/>
      <c r="Z276" s="478"/>
      <c r="AA276" s="479"/>
      <c r="AB276" s="478"/>
      <c r="AC276" s="479"/>
      <c r="AD276" s="478"/>
      <c r="AE276" s="479"/>
      <c r="AF276" s="478"/>
      <c r="AG276" s="479"/>
      <c r="AH276" s="478"/>
      <c r="AI276" s="479"/>
      <c r="AJ276" s="478"/>
      <c r="AK276" s="479"/>
      <c r="AL276" s="478"/>
      <c r="AM276" s="480"/>
      <c r="AN276" s="492"/>
      <c r="AO276" s="492"/>
      <c r="AP276" s="493"/>
      <c r="AQ276" s="494"/>
      <c r="AR276" s="493"/>
      <c r="AS276" s="494"/>
      <c r="AT276" s="493"/>
      <c r="AU276" s="495"/>
      <c r="AV276" s="496"/>
      <c r="AW276" s="465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641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653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643" t="s">
        <v>284</v>
      </c>
      <c r="C282" s="644">
        <f t="shared" si="75"/>
        <v>0</v>
      </c>
      <c r="D282" s="645">
        <f t="shared" si="76"/>
        <v>0</v>
      </c>
      <c r="E282" s="646">
        <f t="shared" si="76"/>
        <v>0</v>
      </c>
      <c r="F282" s="647">
        <f t="shared" ref="F282:AM282" si="78">SUM(F276:F281)</f>
        <v>0</v>
      </c>
      <c r="G282" s="648">
        <f t="shared" si="78"/>
        <v>0</v>
      </c>
      <c r="H282" s="647">
        <f t="shared" si="78"/>
        <v>0</v>
      </c>
      <c r="I282" s="648">
        <f t="shared" si="78"/>
        <v>0</v>
      </c>
      <c r="J282" s="647">
        <f t="shared" si="78"/>
        <v>0</v>
      </c>
      <c r="K282" s="649">
        <f t="shared" si="78"/>
        <v>0</v>
      </c>
      <c r="L282" s="647">
        <f t="shared" si="78"/>
        <v>0</v>
      </c>
      <c r="M282" s="649">
        <f t="shared" si="78"/>
        <v>0</v>
      </c>
      <c r="N282" s="647">
        <f t="shared" si="78"/>
        <v>0</v>
      </c>
      <c r="O282" s="649">
        <f t="shared" si="78"/>
        <v>0</v>
      </c>
      <c r="P282" s="647">
        <f t="shared" si="78"/>
        <v>0</v>
      </c>
      <c r="Q282" s="649">
        <f t="shared" si="78"/>
        <v>0</v>
      </c>
      <c r="R282" s="647">
        <f t="shared" si="78"/>
        <v>0</v>
      </c>
      <c r="S282" s="649">
        <f t="shared" si="78"/>
        <v>0</v>
      </c>
      <c r="T282" s="647">
        <f t="shared" si="78"/>
        <v>0</v>
      </c>
      <c r="U282" s="649">
        <f t="shared" si="78"/>
        <v>0</v>
      </c>
      <c r="V282" s="647">
        <f t="shared" si="78"/>
        <v>0</v>
      </c>
      <c r="W282" s="649">
        <f t="shared" si="78"/>
        <v>0</v>
      </c>
      <c r="X282" s="647">
        <f t="shared" si="78"/>
        <v>0</v>
      </c>
      <c r="Y282" s="649">
        <f t="shared" si="78"/>
        <v>0</v>
      </c>
      <c r="Z282" s="647">
        <f t="shared" si="78"/>
        <v>0</v>
      </c>
      <c r="AA282" s="649">
        <f t="shared" si="78"/>
        <v>0</v>
      </c>
      <c r="AB282" s="647">
        <f t="shared" si="78"/>
        <v>0</v>
      </c>
      <c r="AC282" s="649">
        <f t="shared" si="78"/>
        <v>0</v>
      </c>
      <c r="AD282" s="647">
        <f t="shared" si="78"/>
        <v>0</v>
      </c>
      <c r="AE282" s="649">
        <f t="shared" si="78"/>
        <v>0</v>
      </c>
      <c r="AF282" s="647">
        <f t="shared" si="78"/>
        <v>0</v>
      </c>
      <c r="AG282" s="649">
        <f t="shared" si="78"/>
        <v>0</v>
      </c>
      <c r="AH282" s="647">
        <f t="shared" si="78"/>
        <v>0</v>
      </c>
      <c r="AI282" s="649">
        <f t="shared" si="78"/>
        <v>0</v>
      </c>
      <c r="AJ282" s="647">
        <f t="shared" si="78"/>
        <v>0</v>
      </c>
      <c r="AK282" s="649">
        <f t="shared" si="78"/>
        <v>0</v>
      </c>
      <c r="AL282" s="650">
        <f t="shared" si="78"/>
        <v>0</v>
      </c>
      <c r="AM282" s="651">
        <f t="shared" si="78"/>
        <v>0</v>
      </c>
      <c r="AN282" s="654"/>
      <c r="AO282" s="654"/>
      <c r="AP282" s="655"/>
      <c r="AQ282" s="656"/>
      <c r="AR282" s="655"/>
      <c r="AS282" s="656"/>
      <c r="AT282" s="657"/>
      <c r="AU282" s="658"/>
      <c r="AV282" s="659"/>
      <c r="AW282" s="660"/>
    </row>
    <row r="283" spans="1:90" ht="15" customHeight="1" x14ac:dyDescent="0.25">
      <c r="A283" s="2698" t="s">
        <v>290</v>
      </c>
      <c r="B283" s="474" t="s">
        <v>282</v>
      </c>
      <c r="C283" s="475">
        <f t="shared" si="75"/>
        <v>0</v>
      </c>
      <c r="D283" s="476">
        <f t="shared" si="76"/>
        <v>0</v>
      </c>
      <c r="E283" s="477">
        <f t="shared" si="76"/>
        <v>0</v>
      </c>
      <c r="F283" s="478"/>
      <c r="G283" s="479"/>
      <c r="H283" s="478"/>
      <c r="I283" s="479"/>
      <c r="J283" s="478"/>
      <c r="K283" s="479"/>
      <c r="L283" s="478"/>
      <c r="M283" s="479"/>
      <c r="N283" s="478"/>
      <c r="O283" s="479"/>
      <c r="P283" s="478"/>
      <c r="Q283" s="479"/>
      <c r="R283" s="478"/>
      <c r="S283" s="479"/>
      <c r="T283" s="478"/>
      <c r="U283" s="479"/>
      <c r="V283" s="478"/>
      <c r="W283" s="479"/>
      <c r="X283" s="478"/>
      <c r="Y283" s="479"/>
      <c r="Z283" s="478"/>
      <c r="AA283" s="479"/>
      <c r="AB283" s="478"/>
      <c r="AC283" s="479"/>
      <c r="AD283" s="478"/>
      <c r="AE283" s="479"/>
      <c r="AF283" s="478"/>
      <c r="AG283" s="479"/>
      <c r="AH283" s="478"/>
      <c r="AI283" s="479"/>
      <c r="AJ283" s="478"/>
      <c r="AK283" s="479"/>
      <c r="AL283" s="478"/>
      <c r="AM283" s="480"/>
      <c r="AN283" s="492"/>
      <c r="AO283" s="492"/>
      <c r="AP283" s="493"/>
      <c r="AQ283" s="494"/>
      <c r="AR283" s="493"/>
      <c r="AS283" s="494"/>
      <c r="AT283" s="493"/>
      <c r="AU283" s="495"/>
      <c r="AV283" s="496"/>
      <c r="AW283" s="465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641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653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643" t="s">
        <v>284</v>
      </c>
      <c r="C289" s="644">
        <f t="shared" si="75"/>
        <v>0</v>
      </c>
      <c r="D289" s="645">
        <f t="shared" si="76"/>
        <v>0</v>
      </c>
      <c r="E289" s="646">
        <f t="shared" si="76"/>
        <v>0</v>
      </c>
      <c r="F289" s="647">
        <f t="shared" ref="F289:AM289" si="79">SUM(F283:F288)</f>
        <v>0</v>
      </c>
      <c r="G289" s="648">
        <f t="shared" si="79"/>
        <v>0</v>
      </c>
      <c r="H289" s="647">
        <f t="shared" si="79"/>
        <v>0</v>
      </c>
      <c r="I289" s="648">
        <f t="shared" si="79"/>
        <v>0</v>
      </c>
      <c r="J289" s="647">
        <f t="shared" si="79"/>
        <v>0</v>
      </c>
      <c r="K289" s="649">
        <f t="shared" si="79"/>
        <v>0</v>
      </c>
      <c r="L289" s="647">
        <f t="shared" si="79"/>
        <v>0</v>
      </c>
      <c r="M289" s="649">
        <f t="shared" si="79"/>
        <v>0</v>
      </c>
      <c r="N289" s="647">
        <f t="shared" si="79"/>
        <v>0</v>
      </c>
      <c r="O289" s="649">
        <f t="shared" si="79"/>
        <v>0</v>
      </c>
      <c r="P289" s="647">
        <f t="shared" si="79"/>
        <v>0</v>
      </c>
      <c r="Q289" s="649">
        <f t="shared" si="79"/>
        <v>0</v>
      </c>
      <c r="R289" s="647">
        <f t="shared" si="79"/>
        <v>0</v>
      </c>
      <c r="S289" s="649">
        <f t="shared" si="79"/>
        <v>0</v>
      </c>
      <c r="T289" s="647">
        <f t="shared" si="79"/>
        <v>0</v>
      </c>
      <c r="U289" s="649">
        <f t="shared" si="79"/>
        <v>0</v>
      </c>
      <c r="V289" s="647">
        <f t="shared" si="79"/>
        <v>0</v>
      </c>
      <c r="W289" s="649">
        <f t="shared" si="79"/>
        <v>0</v>
      </c>
      <c r="X289" s="647">
        <f t="shared" si="79"/>
        <v>0</v>
      </c>
      <c r="Y289" s="649">
        <f t="shared" si="79"/>
        <v>0</v>
      </c>
      <c r="Z289" s="647">
        <f t="shared" si="79"/>
        <v>0</v>
      </c>
      <c r="AA289" s="649">
        <f t="shared" si="79"/>
        <v>0</v>
      </c>
      <c r="AB289" s="647">
        <f t="shared" si="79"/>
        <v>0</v>
      </c>
      <c r="AC289" s="649">
        <f t="shared" si="79"/>
        <v>0</v>
      </c>
      <c r="AD289" s="647">
        <f t="shared" si="79"/>
        <v>0</v>
      </c>
      <c r="AE289" s="649">
        <f t="shared" si="79"/>
        <v>0</v>
      </c>
      <c r="AF289" s="647">
        <f t="shared" si="79"/>
        <v>0</v>
      </c>
      <c r="AG289" s="649">
        <f t="shared" si="79"/>
        <v>0</v>
      </c>
      <c r="AH289" s="647">
        <f t="shared" si="79"/>
        <v>0</v>
      </c>
      <c r="AI289" s="649">
        <f t="shared" si="79"/>
        <v>0</v>
      </c>
      <c r="AJ289" s="647">
        <f t="shared" si="79"/>
        <v>0</v>
      </c>
      <c r="AK289" s="649">
        <f t="shared" si="79"/>
        <v>0</v>
      </c>
      <c r="AL289" s="650">
        <f t="shared" si="79"/>
        <v>0</v>
      </c>
      <c r="AM289" s="651">
        <f t="shared" si="79"/>
        <v>0</v>
      </c>
      <c r="AN289" s="654"/>
      <c r="AO289" s="654"/>
      <c r="AP289" s="655"/>
      <c r="AQ289" s="656"/>
      <c r="AR289" s="655"/>
      <c r="AS289" s="656"/>
      <c r="AT289" s="657"/>
      <c r="AU289" s="658"/>
      <c r="AV289" s="659"/>
      <c r="AW289" s="660"/>
    </row>
    <row r="290" spans="1:49" ht="15" customHeight="1" x14ac:dyDescent="0.25">
      <c r="A290" s="2698" t="s">
        <v>291</v>
      </c>
      <c r="B290" s="474" t="s">
        <v>282</v>
      </c>
      <c r="C290" s="475">
        <f t="shared" si="75"/>
        <v>0</v>
      </c>
      <c r="D290" s="476">
        <f t="shared" si="76"/>
        <v>0</v>
      </c>
      <c r="E290" s="477">
        <f t="shared" si="76"/>
        <v>0</v>
      </c>
      <c r="F290" s="478"/>
      <c r="G290" s="479"/>
      <c r="H290" s="478"/>
      <c r="I290" s="479"/>
      <c r="J290" s="478"/>
      <c r="K290" s="479"/>
      <c r="L290" s="478"/>
      <c r="M290" s="479"/>
      <c r="N290" s="478"/>
      <c r="O290" s="479"/>
      <c r="P290" s="478"/>
      <c r="Q290" s="479"/>
      <c r="R290" s="478"/>
      <c r="S290" s="479"/>
      <c r="T290" s="478"/>
      <c r="U290" s="479"/>
      <c r="V290" s="478"/>
      <c r="W290" s="479"/>
      <c r="X290" s="478"/>
      <c r="Y290" s="479"/>
      <c r="Z290" s="478"/>
      <c r="AA290" s="479"/>
      <c r="AB290" s="478"/>
      <c r="AC290" s="479"/>
      <c r="AD290" s="478"/>
      <c r="AE290" s="479"/>
      <c r="AF290" s="478"/>
      <c r="AG290" s="479"/>
      <c r="AH290" s="478"/>
      <c r="AI290" s="479"/>
      <c r="AJ290" s="478"/>
      <c r="AK290" s="479"/>
      <c r="AL290" s="478"/>
      <c r="AM290" s="480"/>
      <c r="AN290" s="492"/>
      <c r="AO290" s="492"/>
      <c r="AP290" s="493"/>
      <c r="AQ290" s="494"/>
      <c r="AR290" s="493"/>
      <c r="AS290" s="494"/>
      <c r="AT290" s="493"/>
      <c r="AU290" s="495"/>
      <c r="AV290" s="496"/>
      <c r="AW290" s="465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641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653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643" t="s">
        <v>284</v>
      </c>
      <c r="C301" s="644">
        <f t="shared" si="75"/>
        <v>0</v>
      </c>
      <c r="D301" s="645">
        <f t="shared" si="76"/>
        <v>0</v>
      </c>
      <c r="E301" s="646">
        <f t="shared" si="76"/>
        <v>0</v>
      </c>
      <c r="F301" s="647">
        <f t="shared" ref="F301:AM301" si="80">SUM(F290:F300)</f>
        <v>0</v>
      </c>
      <c r="G301" s="648">
        <f t="shared" si="80"/>
        <v>0</v>
      </c>
      <c r="H301" s="647">
        <f t="shared" si="80"/>
        <v>0</v>
      </c>
      <c r="I301" s="648">
        <f t="shared" si="80"/>
        <v>0</v>
      </c>
      <c r="J301" s="647">
        <f t="shared" si="80"/>
        <v>0</v>
      </c>
      <c r="K301" s="649">
        <f t="shared" si="80"/>
        <v>0</v>
      </c>
      <c r="L301" s="647">
        <f t="shared" si="80"/>
        <v>0</v>
      </c>
      <c r="M301" s="649">
        <f t="shared" si="80"/>
        <v>0</v>
      </c>
      <c r="N301" s="647">
        <f t="shared" si="80"/>
        <v>0</v>
      </c>
      <c r="O301" s="649">
        <f t="shared" si="80"/>
        <v>0</v>
      </c>
      <c r="P301" s="647">
        <f t="shared" si="80"/>
        <v>0</v>
      </c>
      <c r="Q301" s="649">
        <f t="shared" si="80"/>
        <v>0</v>
      </c>
      <c r="R301" s="647">
        <f t="shared" si="80"/>
        <v>0</v>
      </c>
      <c r="S301" s="649">
        <f t="shared" si="80"/>
        <v>0</v>
      </c>
      <c r="T301" s="647">
        <f t="shared" si="80"/>
        <v>0</v>
      </c>
      <c r="U301" s="649">
        <f t="shared" si="80"/>
        <v>0</v>
      </c>
      <c r="V301" s="647">
        <f t="shared" si="80"/>
        <v>0</v>
      </c>
      <c r="W301" s="649">
        <f t="shared" si="80"/>
        <v>0</v>
      </c>
      <c r="X301" s="647">
        <f t="shared" si="80"/>
        <v>0</v>
      </c>
      <c r="Y301" s="649">
        <f t="shared" si="80"/>
        <v>0</v>
      </c>
      <c r="Z301" s="647">
        <f t="shared" si="80"/>
        <v>0</v>
      </c>
      <c r="AA301" s="649">
        <f t="shared" si="80"/>
        <v>0</v>
      </c>
      <c r="AB301" s="647">
        <f t="shared" si="80"/>
        <v>0</v>
      </c>
      <c r="AC301" s="649">
        <f t="shared" si="80"/>
        <v>0</v>
      </c>
      <c r="AD301" s="647">
        <f t="shared" si="80"/>
        <v>0</v>
      </c>
      <c r="AE301" s="649">
        <f t="shared" si="80"/>
        <v>0</v>
      </c>
      <c r="AF301" s="647">
        <f t="shared" si="80"/>
        <v>0</v>
      </c>
      <c r="AG301" s="649">
        <f t="shared" si="80"/>
        <v>0</v>
      </c>
      <c r="AH301" s="647">
        <f t="shared" si="80"/>
        <v>0</v>
      </c>
      <c r="AI301" s="649">
        <f t="shared" si="80"/>
        <v>0</v>
      </c>
      <c r="AJ301" s="647">
        <f t="shared" si="80"/>
        <v>0</v>
      </c>
      <c r="AK301" s="649">
        <f t="shared" si="80"/>
        <v>0</v>
      </c>
      <c r="AL301" s="650">
        <f t="shared" si="80"/>
        <v>0</v>
      </c>
      <c r="AM301" s="651">
        <f t="shared" si="80"/>
        <v>0</v>
      </c>
      <c r="AN301" s="654"/>
      <c r="AO301" s="654"/>
      <c r="AP301" s="655"/>
      <c r="AQ301" s="656"/>
      <c r="AR301" s="655"/>
      <c r="AS301" s="656"/>
      <c r="AT301" s="657"/>
      <c r="AU301" s="658"/>
      <c r="AV301" s="659"/>
      <c r="AW301" s="660"/>
    </row>
    <row r="302" spans="1:49" ht="15" customHeight="1" x14ac:dyDescent="0.25">
      <c r="A302" s="2698" t="s">
        <v>297</v>
      </c>
      <c r="B302" s="474" t="s">
        <v>282</v>
      </c>
      <c r="C302" s="475">
        <f t="shared" si="75"/>
        <v>0</v>
      </c>
      <c r="D302" s="476">
        <f t="shared" si="76"/>
        <v>0</v>
      </c>
      <c r="E302" s="477">
        <f t="shared" si="76"/>
        <v>0</v>
      </c>
      <c r="F302" s="478"/>
      <c r="G302" s="479"/>
      <c r="H302" s="478"/>
      <c r="I302" s="479"/>
      <c r="J302" s="478"/>
      <c r="K302" s="479"/>
      <c r="L302" s="478"/>
      <c r="M302" s="479"/>
      <c r="N302" s="478"/>
      <c r="O302" s="479"/>
      <c r="P302" s="478"/>
      <c r="Q302" s="479"/>
      <c r="R302" s="478"/>
      <c r="S302" s="479"/>
      <c r="T302" s="478"/>
      <c r="U302" s="479"/>
      <c r="V302" s="478"/>
      <c r="W302" s="479"/>
      <c r="X302" s="478"/>
      <c r="Y302" s="479"/>
      <c r="Z302" s="478"/>
      <c r="AA302" s="479"/>
      <c r="AB302" s="478"/>
      <c r="AC302" s="479"/>
      <c r="AD302" s="478"/>
      <c r="AE302" s="479"/>
      <c r="AF302" s="478"/>
      <c r="AG302" s="479"/>
      <c r="AH302" s="478"/>
      <c r="AI302" s="479"/>
      <c r="AJ302" s="478"/>
      <c r="AK302" s="479"/>
      <c r="AL302" s="478"/>
      <c r="AM302" s="480"/>
      <c r="AN302" s="492"/>
      <c r="AO302" s="492"/>
      <c r="AP302" s="493"/>
      <c r="AQ302" s="494"/>
      <c r="AR302" s="493"/>
      <c r="AS302" s="494"/>
      <c r="AT302" s="493"/>
      <c r="AU302" s="495"/>
      <c r="AV302" s="496"/>
      <c r="AW302" s="465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641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653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643" t="s">
        <v>284</v>
      </c>
      <c r="C313" s="644">
        <f t="shared" si="75"/>
        <v>0</v>
      </c>
      <c r="D313" s="645">
        <f t="shared" si="81"/>
        <v>0</v>
      </c>
      <c r="E313" s="646">
        <f t="shared" si="81"/>
        <v>0</v>
      </c>
      <c r="F313" s="647">
        <f t="shared" ref="F313:AM313" si="82">SUM(F302:F312)</f>
        <v>0</v>
      </c>
      <c r="G313" s="648">
        <f t="shared" si="82"/>
        <v>0</v>
      </c>
      <c r="H313" s="647">
        <f t="shared" si="82"/>
        <v>0</v>
      </c>
      <c r="I313" s="648">
        <f t="shared" si="82"/>
        <v>0</v>
      </c>
      <c r="J313" s="647">
        <f t="shared" si="82"/>
        <v>0</v>
      </c>
      <c r="K313" s="649">
        <f t="shared" si="82"/>
        <v>0</v>
      </c>
      <c r="L313" s="647">
        <f t="shared" si="82"/>
        <v>0</v>
      </c>
      <c r="M313" s="649">
        <f t="shared" si="82"/>
        <v>0</v>
      </c>
      <c r="N313" s="647">
        <f t="shared" si="82"/>
        <v>0</v>
      </c>
      <c r="O313" s="649">
        <f t="shared" si="82"/>
        <v>0</v>
      </c>
      <c r="P313" s="647">
        <f t="shared" si="82"/>
        <v>0</v>
      </c>
      <c r="Q313" s="649">
        <f t="shared" si="82"/>
        <v>0</v>
      </c>
      <c r="R313" s="647">
        <f t="shared" si="82"/>
        <v>0</v>
      </c>
      <c r="S313" s="649">
        <f t="shared" si="82"/>
        <v>0</v>
      </c>
      <c r="T313" s="647">
        <f t="shared" si="82"/>
        <v>0</v>
      </c>
      <c r="U313" s="649">
        <f t="shared" si="82"/>
        <v>0</v>
      </c>
      <c r="V313" s="647">
        <f t="shared" si="82"/>
        <v>0</v>
      </c>
      <c r="W313" s="649">
        <f t="shared" si="82"/>
        <v>0</v>
      </c>
      <c r="X313" s="647">
        <f t="shared" si="82"/>
        <v>0</v>
      </c>
      <c r="Y313" s="649">
        <f t="shared" si="82"/>
        <v>0</v>
      </c>
      <c r="Z313" s="647">
        <f t="shared" si="82"/>
        <v>0</v>
      </c>
      <c r="AA313" s="649">
        <f t="shared" si="82"/>
        <v>0</v>
      </c>
      <c r="AB313" s="647">
        <f t="shared" si="82"/>
        <v>0</v>
      </c>
      <c r="AC313" s="649">
        <f t="shared" si="82"/>
        <v>0</v>
      </c>
      <c r="AD313" s="647">
        <f t="shared" si="82"/>
        <v>0</v>
      </c>
      <c r="AE313" s="649">
        <f t="shared" si="82"/>
        <v>0</v>
      </c>
      <c r="AF313" s="647">
        <f t="shared" si="82"/>
        <v>0</v>
      </c>
      <c r="AG313" s="649">
        <f t="shared" si="82"/>
        <v>0</v>
      </c>
      <c r="AH313" s="647">
        <f t="shared" si="82"/>
        <v>0</v>
      </c>
      <c r="AI313" s="649">
        <f t="shared" si="82"/>
        <v>0</v>
      </c>
      <c r="AJ313" s="647">
        <f t="shared" si="82"/>
        <v>0</v>
      </c>
      <c r="AK313" s="649">
        <f t="shared" si="82"/>
        <v>0</v>
      </c>
      <c r="AL313" s="650">
        <f t="shared" si="82"/>
        <v>0</v>
      </c>
      <c r="AM313" s="651">
        <f t="shared" si="82"/>
        <v>0</v>
      </c>
      <c r="AN313" s="654"/>
      <c r="AO313" s="654"/>
      <c r="AP313" s="655"/>
      <c r="AQ313" s="656"/>
      <c r="AR313" s="655"/>
      <c r="AS313" s="656"/>
      <c r="AT313" s="657"/>
      <c r="AU313" s="658"/>
      <c r="AV313" s="659"/>
      <c r="AW313" s="660"/>
    </row>
    <row r="314" spans="1:49" ht="15" customHeight="1" x14ac:dyDescent="0.25">
      <c r="A314" s="2698" t="s">
        <v>298</v>
      </c>
      <c r="B314" s="474" t="s">
        <v>282</v>
      </c>
      <c r="C314" s="475">
        <f t="shared" si="75"/>
        <v>0</v>
      </c>
      <c r="D314" s="476">
        <f t="shared" si="81"/>
        <v>0</v>
      </c>
      <c r="E314" s="477">
        <f t="shared" si="81"/>
        <v>0</v>
      </c>
      <c r="F314" s="478"/>
      <c r="G314" s="479"/>
      <c r="H314" s="478"/>
      <c r="I314" s="479"/>
      <c r="J314" s="478"/>
      <c r="K314" s="479"/>
      <c r="L314" s="478"/>
      <c r="M314" s="479"/>
      <c r="N314" s="478"/>
      <c r="O314" s="479"/>
      <c r="P314" s="478"/>
      <c r="Q314" s="479"/>
      <c r="R314" s="478"/>
      <c r="S314" s="479"/>
      <c r="T314" s="478"/>
      <c r="U314" s="479"/>
      <c r="V314" s="478"/>
      <c r="W314" s="479"/>
      <c r="X314" s="478"/>
      <c r="Y314" s="479"/>
      <c r="Z314" s="478"/>
      <c r="AA314" s="479"/>
      <c r="AB314" s="478"/>
      <c r="AC314" s="479"/>
      <c r="AD314" s="478"/>
      <c r="AE314" s="479"/>
      <c r="AF314" s="478"/>
      <c r="AG314" s="479"/>
      <c r="AH314" s="478"/>
      <c r="AI314" s="479"/>
      <c r="AJ314" s="478"/>
      <c r="AK314" s="479"/>
      <c r="AL314" s="478"/>
      <c r="AM314" s="480"/>
      <c r="AN314" s="492"/>
      <c r="AO314" s="492"/>
      <c r="AP314" s="493"/>
      <c r="AQ314" s="494"/>
      <c r="AR314" s="493"/>
      <c r="AS314" s="494"/>
      <c r="AT314" s="493"/>
      <c r="AU314" s="495"/>
      <c r="AV314" s="496"/>
      <c r="AW314" s="465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641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653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643" t="s">
        <v>284</v>
      </c>
      <c r="C320" s="644">
        <f t="shared" si="75"/>
        <v>0</v>
      </c>
      <c r="D320" s="645">
        <f t="shared" si="81"/>
        <v>0</v>
      </c>
      <c r="E320" s="661">
        <f t="shared" si="81"/>
        <v>0</v>
      </c>
      <c r="F320" s="662">
        <f t="shared" ref="F320:AM320" si="83">SUM(F314:F319)</f>
        <v>0</v>
      </c>
      <c r="G320" s="649">
        <f t="shared" si="83"/>
        <v>0</v>
      </c>
      <c r="H320" s="662">
        <f t="shared" si="83"/>
        <v>0</v>
      </c>
      <c r="I320" s="649">
        <f t="shared" si="83"/>
        <v>0</v>
      </c>
      <c r="J320" s="662">
        <f t="shared" si="83"/>
        <v>0</v>
      </c>
      <c r="K320" s="649">
        <f t="shared" si="83"/>
        <v>0</v>
      </c>
      <c r="L320" s="662">
        <f t="shared" si="83"/>
        <v>0</v>
      </c>
      <c r="M320" s="649">
        <f t="shared" si="83"/>
        <v>0</v>
      </c>
      <c r="N320" s="662">
        <f t="shared" si="83"/>
        <v>0</v>
      </c>
      <c r="O320" s="649">
        <f t="shared" si="83"/>
        <v>0</v>
      </c>
      <c r="P320" s="662">
        <f t="shared" si="83"/>
        <v>0</v>
      </c>
      <c r="Q320" s="649">
        <f t="shared" si="83"/>
        <v>0</v>
      </c>
      <c r="R320" s="662">
        <f t="shared" si="83"/>
        <v>0</v>
      </c>
      <c r="S320" s="649">
        <f t="shared" si="83"/>
        <v>0</v>
      </c>
      <c r="T320" s="662">
        <f t="shared" si="83"/>
        <v>0</v>
      </c>
      <c r="U320" s="649">
        <f t="shared" si="83"/>
        <v>0</v>
      </c>
      <c r="V320" s="662">
        <f t="shared" si="83"/>
        <v>0</v>
      </c>
      <c r="W320" s="649">
        <f t="shared" si="83"/>
        <v>0</v>
      </c>
      <c r="X320" s="662">
        <f t="shared" si="83"/>
        <v>0</v>
      </c>
      <c r="Y320" s="649">
        <f t="shared" si="83"/>
        <v>0</v>
      </c>
      <c r="Z320" s="662">
        <f t="shared" si="83"/>
        <v>0</v>
      </c>
      <c r="AA320" s="649">
        <f t="shared" si="83"/>
        <v>0</v>
      </c>
      <c r="AB320" s="662">
        <f t="shared" si="83"/>
        <v>0</v>
      </c>
      <c r="AC320" s="649">
        <f t="shared" si="83"/>
        <v>0</v>
      </c>
      <c r="AD320" s="662">
        <f t="shared" si="83"/>
        <v>0</v>
      </c>
      <c r="AE320" s="649">
        <f t="shared" si="83"/>
        <v>0</v>
      </c>
      <c r="AF320" s="662">
        <f t="shared" si="83"/>
        <v>0</v>
      </c>
      <c r="AG320" s="649">
        <f t="shared" si="83"/>
        <v>0</v>
      </c>
      <c r="AH320" s="662">
        <f t="shared" si="83"/>
        <v>0</v>
      </c>
      <c r="AI320" s="649">
        <f t="shared" si="83"/>
        <v>0</v>
      </c>
      <c r="AJ320" s="662">
        <f t="shared" si="83"/>
        <v>0</v>
      </c>
      <c r="AK320" s="649">
        <f t="shared" si="83"/>
        <v>0</v>
      </c>
      <c r="AL320" s="663">
        <f t="shared" si="83"/>
        <v>0</v>
      </c>
      <c r="AM320" s="651">
        <f t="shared" si="83"/>
        <v>0</v>
      </c>
      <c r="AN320" s="664"/>
      <c r="AO320" s="664"/>
      <c r="AP320" s="665"/>
      <c r="AQ320" s="666"/>
      <c r="AR320" s="665"/>
      <c r="AS320" s="666"/>
      <c r="AT320" s="667"/>
      <c r="AU320" s="668"/>
      <c r="AV320" s="669"/>
      <c r="AW320" s="670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649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2702" t="s">
        <v>25</v>
      </c>
      <c r="B323" s="2704" t="s">
        <v>301</v>
      </c>
      <c r="C323" s="2706" t="s">
        <v>302</v>
      </c>
      <c r="D323" s="2707"/>
      <c r="E323" s="2707"/>
      <c r="F323" s="2707"/>
      <c r="G323" s="2707"/>
      <c r="H323" s="2707"/>
      <c r="I323" s="2707"/>
      <c r="J323" s="2707"/>
      <c r="K323" s="2708"/>
      <c r="L323" s="2709" t="s">
        <v>303</v>
      </c>
      <c r="M323" s="2710"/>
      <c r="N323" s="2710"/>
      <c r="O323" s="2710"/>
      <c r="P323" s="2710"/>
      <c r="Q323" s="2710"/>
      <c r="R323" s="2710"/>
      <c r="S323" s="2710"/>
      <c r="T323" s="2711"/>
      <c r="U323" s="2709" t="s">
        <v>304</v>
      </c>
      <c r="V323" s="2710"/>
      <c r="W323" s="2710"/>
      <c r="X323" s="2710"/>
      <c r="Y323" s="2710"/>
      <c r="Z323" s="2710"/>
      <c r="AA323" s="2710"/>
      <c r="AB323" s="2710"/>
      <c r="AC323" s="2712"/>
      <c r="AD323" s="2462" t="s">
        <v>28</v>
      </c>
      <c r="AE323" s="2551" t="s">
        <v>29</v>
      </c>
    </row>
    <row r="324" spans="1:90" ht="15" customHeight="1" x14ac:dyDescent="0.25">
      <c r="A324" s="2703"/>
      <c r="B324" s="2705"/>
      <c r="C324" s="2716" t="s">
        <v>65</v>
      </c>
      <c r="D324" s="2717"/>
      <c r="E324" s="2718"/>
      <c r="F324" s="2713" t="s">
        <v>305</v>
      </c>
      <c r="G324" s="2713"/>
      <c r="H324" s="2713" t="s">
        <v>306</v>
      </c>
      <c r="I324" s="2713"/>
      <c r="J324" s="2714" t="s">
        <v>307</v>
      </c>
      <c r="K324" s="2714"/>
      <c r="L324" s="2716" t="s">
        <v>65</v>
      </c>
      <c r="M324" s="2717"/>
      <c r="N324" s="2718"/>
      <c r="O324" s="2713" t="s">
        <v>305</v>
      </c>
      <c r="P324" s="2713"/>
      <c r="Q324" s="2713" t="s">
        <v>306</v>
      </c>
      <c r="R324" s="2713"/>
      <c r="S324" s="2714" t="s">
        <v>307</v>
      </c>
      <c r="T324" s="2714"/>
      <c r="U324" s="2716" t="s">
        <v>65</v>
      </c>
      <c r="V324" s="2717"/>
      <c r="W324" s="2718"/>
      <c r="X324" s="2713" t="s">
        <v>305</v>
      </c>
      <c r="Y324" s="2713"/>
      <c r="Z324" s="2713" t="s">
        <v>306</v>
      </c>
      <c r="AA324" s="2713"/>
      <c r="AB324" s="2714" t="s">
        <v>307</v>
      </c>
      <c r="AC324" s="2715"/>
      <c r="AD324" s="2462"/>
      <c r="AE324" s="2551"/>
    </row>
    <row r="325" spans="1:90" ht="21" x14ac:dyDescent="0.25">
      <c r="A325" s="2703"/>
      <c r="B325" s="2705"/>
      <c r="C325" s="671" t="s">
        <v>308</v>
      </c>
      <c r="D325" s="523" t="s">
        <v>18</v>
      </c>
      <c r="E325" s="672" t="s">
        <v>19</v>
      </c>
      <c r="F325" s="673" t="s">
        <v>18</v>
      </c>
      <c r="G325" s="674" t="s">
        <v>19</v>
      </c>
      <c r="H325" s="673" t="s">
        <v>18</v>
      </c>
      <c r="I325" s="674" t="s">
        <v>19</v>
      </c>
      <c r="J325" s="673" t="s">
        <v>18</v>
      </c>
      <c r="K325" s="674" t="s">
        <v>19</v>
      </c>
      <c r="L325" s="673" t="s">
        <v>308</v>
      </c>
      <c r="M325" s="675" t="s">
        <v>18</v>
      </c>
      <c r="N325" s="676" t="s">
        <v>19</v>
      </c>
      <c r="O325" s="673" t="s">
        <v>18</v>
      </c>
      <c r="P325" s="676" t="s">
        <v>19</v>
      </c>
      <c r="Q325" s="673" t="s">
        <v>18</v>
      </c>
      <c r="R325" s="676" t="s">
        <v>19</v>
      </c>
      <c r="S325" s="673" t="s">
        <v>18</v>
      </c>
      <c r="T325" s="676" t="s">
        <v>19</v>
      </c>
      <c r="U325" s="673" t="s">
        <v>308</v>
      </c>
      <c r="V325" s="524" t="s">
        <v>18</v>
      </c>
      <c r="W325" s="674" t="s">
        <v>19</v>
      </c>
      <c r="X325" s="673" t="s">
        <v>18</v>
      </c>
      <c r="Y325" s="674" t="s">
        <v>19</v>
      </c>
      <c r="Z325" s="673" t="s">
        <v>18</v>
      </c>
      <c r="AA325" s="674" t="s">
        <v>19</v>
      </c>
      <c r="AB325" s="673" t="s">
        <v>18</v>
      </c>
      <c r="AC325" s="677" t="s">
        <v>19</v>
      </c>
      <c r="AD325" s="2462"/>
      <c r="AE325" s="2551"/>
    </row>
    <row r="326" spans="1:90" ht="42" x14ac:dyDescent="0.25">
      <c r="A326" s="525" t="s">
        <v>309</v>
      </c>
      <c r="B326" s="526">
        <f>SUM(C326+L326+U326)</f>
        <v>0</v>
      </c>
      <c r="C326" s="527">
        <f>SUM(D326:E326)</f>
        <v>0</v>
      </c>
      <c r="D326" s="185">
        <f>SUM(F326+H326+J326)</f>
        <v>0</v>
      </c>
      <c r="E326" s="231">
        <f>SUM(G326+I326+K326)</f>
        <v>0</v>
      </c>
      <c r="F326" s="67"/>
      <c r="G326" s="68"/>
      <c r="H326" s="67"/>
      <c r="I326" s="68"/>
      <c r="J326" s="67"/>
      <c r="K326" s="68"/>
      <c r="L326" s="528">
        <f>SUM(M326:N326)</f>
        <v>0</v>
      </c>
      <c r="M326" s="185">
        <f>SUM(O326+Q326+S326)</f>
        <v>0</v>
      </c>
      <c r="N326" s="97">
        <f>SUM(P326+R326+T326)</f>
        <v>0</v>
      </c>
      <c r="O326" s="67"/>
      <c r="P326" s="72"/>
      <c r="Q326" s="67"/>
      <c r="R326" s="72"/>
      <c r="S326" s="67"/>
      <c r="T326" s="72"/>
      <c r="U326" s="184">
        <f>SUM(V326:W326)</f>
        <v>0</v>
      </c>
      <c r="V326" s="185">
        <f>SUM(X326+Z326+AB326)</f>
        <v>0</v>
      </c>
      <c r="W326" s="231">
        <f>SUM(Y326+AA326+AC326)</f>
        <v>0</v>
      </c>
      <c r="X326" s="67"/>
      <c r="Y326" s="68"/>
      <c r="Z326" s="67"/>
      <c r="AA326" s="68"/>
      <c r="AB326" s="67"/>
      <c r="AC326" s="529"/>
      <c r="AD326" s="604"/>
      <c r="AE326" s="68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530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525" t="s">
        <v>311</v>
      </c>
      <c r="B328" s="526">
        <f t="shared" ref="B328:B332" si="94">SUM(C328+L328+U328)</f>
        <v>0</v>
      </c>
      <c r="C328" s="527">
        <f t="shared" si="86"/>
        <v>0</v>
      </c>
      <c r="D328" s="539">
        <f t="shared" si="87"/>
        <v>0</v>
      </c>
      <c r="E328" s="540">
        <f t="shared" si="87"/>
        <v>0</v>
      </c>
      <c r="F328" s="67"/>
      <c r="G328" s="68"/>
      <c r="H328" s="67"/>
      <c r="I328" s="68"/>
      <c r="J328" s="67"/>
      <c r="K328" s="68"/>
      <c r="L328" s="528">
        <f>SUM(M328:N328)</f>
        <v>0</v>
      </c>
      <c r="M328" s="185">
        <f>SUM(O328+Q328+S328)</f>
        <v>0</v>
      </c>
      <c r="N328" s="97">
        <f>SUM(P328+R328+T328)</f>
        <v>0</v>
      </c>
      <c r="O328" s="67"/>
      <c r="P328" s="72"/>
      <c r="Q328" s="67"/>
      <c r="R328" s="72"/>
      <c r="S328" s="67"/>
      <c r="T328" s="72"/>
      <c r="U328" s="184">
        <f t="shared" si="88"/>
        <v>0</v>
      </c>
      <c r="V328" s="185">
        <f t="shared" si="89"/>
        <v>0</v>
      </c>
      <c r="W328" s="231">
        <f t="shared" si="89"/>
        <v>0</v>
      </c>
      <c r="X328" s="67"/>
      <c r="Y328" s="68"/>
      <c r="Z328" s="67"/>
      <c r="AA328" s="68"/>
      <c r="AB328" s="67"/>
      <c r="AC328" s="529"/>
      <c r="AD328" s="604"/>
      <c r="AE328" s="68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530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525" t="s">
        <v>313</v>
      </c>
      <c r="B330" s="526">
        <f t="shared" si="94"/>
        <v>0</v>
      </c>
      <c r="C330" s="527">
        <f t="shared" si="86"/>
        <v>0</v>
      </c>
      <c r="D330" s="539">
        <f t="shared" si="87"/>
        <v>0</v>
      </c>
      <c r="E330" s="540">
        <f t="shared" si="87"/>
        <v>0</v>
      </c>
      <c r="F330" s="67"/>
      <c r="G330" s="68"/>
      <c r="H330" s="67"/>
      <c r="I330" s="68"/>
      <c r="J330" s="67"/>
      <c r="K330" s="68"/>
      <c r="L330" s="528">
        <f>SUM(M330:N330)</f>
        <v>0</v>
      </c>
      <c r="M330" s="185">
        <f>SUM(O330+Q330+S330)</f>
        <v>0</v>
      </c>
      <c r="N330" s="97">
        <f>SUM(P330+R330+T330)</f>
        <v>0</v>
      </c>
      <c r="O330" s="67"/>
      <c r="P330" s="72"/>
      <c r="Q330" s="67"/>
      <c r="R330" s="72"/>
      <c r="S330" s="67"/>
      <c r="T330" s="72"/>
      <c r="U330" s="184">
        <f t="shared" si="88"/>
        <v>0</v>
      </c>
      <c r="V330" s="185">
        <f t="shared" si="89"/>
        <v>0</v>
      </c>
      <c r="W330" s="231">
        <f t="shared" si="89"/>
        <v>0</v>
      </c>
      <c r="X330" s="67"/>
      <c r="Y330" s="68"/>
      <c r="Z330" s="67"/>
      <c r="AA330" s="68"/>
      <c r="AB330" s="67"/>
      <c r="AC330" s="529"/>
      <c r="AD330" s="604"/>
      <c r="AE330" s="68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530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02">
        <f>SUM(P332+R332+T332)</f>
        <v>0</v>
      </c>
      <c r="O332" s="42"/>
      <c r="P332" s="47"/>
      <c r="Q332" s="42"/>
      <c r="R332" s="47"/>
      <c r="S332" s="42"/>
      <c r="T332" s="47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530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549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4824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P263:R265 C240:E244 F263:O268 F196:U197 E55:J57 E46:R49 F210:T212 F20:S41 C217:F235 F187:Q189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",[10]NOMBRE!B2," - ","( ",[10]NOMBRE!C2,[10]NOMBRE!D2,[10]NOMBRE!E2,[10]NOMBRE!F2,[10]NOMBRE!G2," )")</f>
        <v>COMUNA: LINARES - ( 07401 )</v>
      </c>
    </row>
    <row r="3" spans="1:130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130" x14ac:dyDescent="0.25">
      <c r="A4" s="1" t="str">
        <f>CONCATENATE("MES: ",[10]NOMBRE!B6," - ","( ",[10]NOMBRE!C6,[10]NOMBRE!D6," )")</f>
        <v>MES: SEPTIEMBRE - ( 09 )</v>
      </c>
    </row>
    <row r="5" spans="1:130" x14ac:dyDescent="0.25">
      <c r="A5" s="1" t="str">
        <f>CONCATENATE("AÑO: ",[10]NOMBRE!B7)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408" t="s">
        <v>4</v>
      </c>
      <c r="B10" s="3408"/>
      <c r="C10" s="3409" t="s">
        <v>5</v>
      </c>
      <c r="D10" s="2471"/>
      <c r="E10" s="2472"/>
      <c r="F10" s="3337" t="s">
        <v>6</v>
      </c>
      <c r="G10" s="3144"/>
      <c r="H10" s="3144"/>
      <c r="I10" s="3144"/>
      <c r="J10" s="3144"/>
      <c r="K10" s="3144"/>
      <c r="L10" s="3144"/>
      <c r="M10" s="3144"/>
      <c r="N10" s="3144"/>
      <c r="O10" s="3144"/>
      <c r="P10" s="3144"/>
      <c r="Q10" s="3144"/>
      <c r="R10" s="3144"/>
      <c r="S10" s="3144"/>
      <c r="T10" s="3144"/>
      <c r="U10" s="3144"/>
      <c r="V10" s="3144"/>
      <c r="W10" s="3144"/>
      <c r="X10" s="3144"/>
      <c r="Y10" s="3338"/>
    </row>
    <row r="11" spans="1:130" ht="15" customHeight="1" x14ac:dyDescent="0.25">
      <c r="A11" s="3351"/>
      <c r="B11" s="3351"/>
      <c r="C11" s="2473"/>
      <c r="D11" s="2474"/>
      <c r="E11" s="2475"/>
      <c r="F11" s="3337" t="s">
        <v>7</v>
      </c>
      <c r="G11" s="3338"/>
      <c r="H11" s="3337" t="s">
        <v>8</v>
      </c>
      <c r="I11" s="3338"/>
      <c r="J11" s="3337" t="s">
        <v>9</v>
      </c>
      <c r="K11" s="3338"/>
      <c r="L11" s="3337" t="s">
        <v>10</v>
      </c>
      <c r="M11" s="3338"/>
      <c r="N11" s="3337" t="s">
        <v>11</v>
      </c>
      <c r="O11" s="3338"/>
      <c r="P11" s="3337" t="s">
        <v>12</v>
      </c>
      <c r="Q11" s="3338"/>
      <c r="R11" s="3337" t="s">
        <v>13</v>
      </c>
      <c r="S11" s="3338"/>
      <c r="T11" s="3337" t="s">
        <v>14</v>
      </c>
      <c r="U11" s="3338"/>
      <c r="V11" s="3337" t="s">
        <v>15</v>
      </c>
      <c r="W11" s="3338"/>
      <c r="X11" s="3337" t="s">
        <v>16</v>
      </c>
      <c r="Y11" s="3338"/>
    </row>
    <row r="12" spans="1:130" ht="15" customHeight="1" x14ac:dyDescent="0.25">
      <c r="A12" s="3351"/>
      <c r="B12" s="3351"/>
      <c r="C12" s="1999" t="s">
        <v>17</v>
      </c>
      <c r="D12" s="2007" t="s">
        <v>18</v>
      </c>
      <c r="E12" s="1932" t="s">
        <v>19</v>
      </c>
      <c r="F12" s="1560" t="s">
        <v>18</v>
      </c>
      <c r="G12" s="1932" t="s">
        <v>19</v>
      </c>
      <c r="H12" s="1560" t="s">
        <v>18</v>
      </c>
      <c r="I12" s="1932" t="s">
        <v>19</v>
      </c>
      <c r="J12" s="1560" t="s">
        <v>18</v>
      </c>
      <c r="K12" s="1932" t="s">
        <v>19</v>
      </c>
      <c r="L12" s="1560" t="s">
        <v>18</v>
      </c>
      <c r="M12" s="1932" t="s">
        <v>19</v>
      </c>
      <c r="N12" s="1560" t="s">
        <v>18</v>
      </c>
      <c r="O12" s="1932" t="s">
        <v>19</v>
      </c>
      <c r="P12" s="1560" t="s">
        <v>18</v>
      </c>
      <c r="Q12" s="1932" t="s">
        <v>19</v>
      </c>
      <c r="R12" s="1560" t="s">
        <v>18</v>
      </c>
      <c r="S12" s="1932" t="s">
        <v>19</v>
      </c>
      <c r="T12" s="1560" t="s">
        <v>18</v>
      </c>
      <c r="U12" s="1932" t="s">
        <v>19</v>
      </c>
      <c r="V12" s="1560" t="s">
        <v>18</v>
      </c>
      <c r="W12" s="1932" t="s">
        <v>19</v>
      </c>
      <c r="X12" s="1560" t="s">
        <v>18</v>
      </c>
      <c r="Y12" s="1932" t="s">
        <v>19</v>
      </c>
    </row>
    <row r="13" spans="1:130" ht="15" customHeight="1" x14ac:dyDescent="0.25">
      <c r="A13" s="3407" t="s">
        <v>20</v>
      </c>
      <c r="B13" s="3407"/>
      <c r="C13" s="2123">
        <f>SUM(D13+E13)</f>
        <v>0</v>
      </c>
      <c r="D13" s="2124">
        <f t="shared" ref="D13:E15" si="0">SUM(F13+H13+J13+L13+N13+P13+R13+T13+V13+X13)</f>
        <v>0</v>
      </c>
      <c r="E13" s="2125">
        <f t="shared" si="0"/>
        <v>0</v>
      </c>
      <c r="F13" s="1935"/>
      <c r="G13" s="1939"/>
      <c r="H13" s="1935"/>
      <c r="I13" s="1939"/>
      <c r="J13" s="1935"/>
      <c r="K13" s="1939"/>
      <c r="L13" s="1935"/>
      <c r="M13" s="1939"/>
      <c r="N13" s="1935"/>
      <c r="O13" s="1939"/>
      <c r="P13" s="1935"/>
      <c r="Q13" s="1939"/>
      <c r="R13" s="1935"/>
      <c r="S13" s="1939"/>
      <c r="T13" s="1935"/>
      <c r="U13" s="1939"/>
      <c r="V13" s="1935"/>
      <c r="W13" s="1939"/>
      <c r="X13" s="1935"/>
      <c r="Y13" s="1939"/>
    </row>
    <row r="14" spans="1:130" ht="15" customHeight="1" x14ac:dyDescent="0.25">
      <c r="A14" s="2464" t="s">
        <v>21</v>
      </c>
      <c r="B14" s="1983" t="s">
        <v>22</v>
      </c>
      <c r="C14" s="1941">
        <f>SUM(D14+E14)</f>
        <v>0</v>
      </c>
      <c r="D14" s="22">
        <f t="shared" si="0"/>
        <v>0</v>
      </c>
      <c r="E14" s="1947">
        <f t="shared" si="0"/>
        <v>0</v>
      </c>
      <c r="F14" s="1948"/>
      <c r="G14" s="1950"/>
      <c r="H14" s="1948"/>
      <c r="I14" s="1950"/>
      <c r="J14" s="1948"/>
      <c r="K14" s="1950"/>
      <c r="L14" s="1948"/>
      <c r="M14" s="1950"/>
      <c r="N14" s="1948"/>
      <c r="O14" s="1950"/>
      <c r="P14" s="1948"/>
      <c r="Q14" s="1950"/>
      <c r="R14" s="1948"/>
      <c r="S14" s="1950"/>
      <c r="T14" s="1948"/>
      <c r="U14" s="1950"/>
      <c r="V14" s="1948"/>
      <c r="W14" s="1950"/>
      <c r="X14" s="1948"/>
      <c r="Y14" s="1950"/>
    </row>
    <row r="15" spans="1:130" ht="15" customHeight="1" x14ac:dyDescent="0.25">
      <c r="A15" s="2465"/>
      <c r="B15" s="1907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927"/>
      <c r="G15" s="1928"/>
      <c r="H15" s="27"/>
      <c r="I15" s="28"/>
      <c r="J15" s="27"/>
      <c r="K15" s="28"/>
      <c r="L15" s="1927"/>
      <c r="M15" s="1928"/>
      <c r="N15" s="1927"/>
      <c r="O15" s="1928"/>
      <c r="P15" s="1927"/>
      <c r="Q15" s="1928"/>
      <c r="R15" s="1927"/>
      <c r="S15" s="1928"/>
      <c r="T15" s="1927"/>
      <c r="U15" s="1929"/>
      <c r="V15" s="1927"/>
      <c r="W15" s="1929"/>
      <c r="X15" s="1927"/>
      <c r="Y15" s="1928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342" t="s">
        <v>25</v>
      </c>
      <c r="B17" s="3342" t="s">
        <v>26</v>
      </c>
      <c r="C17" s="3343" t="s">
        <v>27</v>
      </c>
      <c r="D17" s="2471"/>
      <c r="E17" s="2472"/>
      <c r="F17" s="3410" t="s">
        <v>6</v>
      </c>
      <c r="G17" s="3150"/>
      <c r="H17" s="3150"/>
      <c r="I17" s="3150"/>
      <c r="J17" s="3150"/>
      <c r="K17" s="3150"/>
      <c r="L17" s="3150"/>
      <c r="M17" s="3150"/>
      <c r="N17" s="3150"/>
      <c r="O17" s="3150"/>
      <c r="P17" s="3150"/>
      <c r="Q17" s="3150"/>
      <c r="R17" s="3064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406" t="s">
        <v>30</v>
      </c>
      <c r="G18" s="3142"/>
      <c r="H18" s="3406" t="s">
        <v>31</v>
      </c>
      <c r="I18" s="3142"/>
      <c r="J18" s="3406" t="s">
        <v>15</v>
      </c>
      <c r="K18" s="3142"/>
      <c r="L18" s="3406" t="s">
        <v>32</v>
      </c>
      <c r="M18" s="3142"/>
      <c r="N18" s="3406" t="s">
        <v>33</v>
      </c>
      <c r="O18" s="3142"/>
      <c r="P18" s="3406" t="s">
        <v>34</v>
      </c>
      <c r="Q18" s="3144"/>
      <c r="R18" s="2487"/>
      <c r="S18" s="2489"/>
    </row>
    <row r="19" spans="1:90" x14ac:dyDescent="0.25">
      <c r="A19" s="2479"/>
      <c r="B19" s="2479"/>
      <c r="C19" s="1569" t="s">
        <v>17</v>
      </c>
      <c r="D19" s="2126" t="s">
        <v>18</v>
      </c>
      <c r="E19" s="1914" t="s">
        <v>19</v>
      </c>
      <c r="F19" s="2127" t="s">
        <v>18</v>
      </c>
      <c r="G19" s="1914" t="s">
        <v>19</v>
      </c>
      <c r="H19" s="2127" t="s">
        <v>18</v>
      </c>
      <c r="I19" s="1914" t="s">
        <v>19</v>
      </c>
      <c r="J19" s="2127" t="s">
        <v>18</v>
      </c>
      <c r="K19" s="1914" t="s">
        <v>19</v>
      </c>
      <c r="L19" s="2127" t="s">
        <v>18</v>
      </c>
      <c r="M19" s="1914" t="s">
        <v>19</v>
      </c>
      <c r="N19" s="2127" t="s">
        <v>18</v>
      </c>
      <c r="O19" s="1914" t="s">
        <v>19</v>
      </c>
      <c r="P19" s="2127" t="s">
        <v>18</v>
      </c>
      <c r="Q19" s="1915" t="s">
        <v>19</v>
      </c>
      <c r="R19" s="2488"/>
      <c r="S19" s="2475"/>
    </row>
    <row r="20" spans="1:90" ht="15" customHeight="1" x14ac:dyDescent="0.25">
      <c r="A20" s="3412" t="s">
        <v>35</v>
      </c>
      <c r="B20" s="3157"/>
      <c r="C20" s="1573">
        <f t="shared" ref="C20:C29" si="1">SUM(D20+E20)</f>
        <v>0</v>
      </c>
      <c r="D20" s="1419">
        <f t="shared" ref="D20:E41" si="2">SUM(F20+H20+J20+L20+N20+P20)</f>
        <v>0</v>
      </c>
      <c r="E20" s="1575">
        <f t="shared" si="2"/>
        <v>0</v>
      </c>
      <c r="F20" s="2128"/>
      <c r="G20" s="2129"/>
      <c r="H20" s="2128"/>
      <c r="I20" s="2129"/>
      <c r="J20" s="2128"/>
      <c r="K20" s="2129"/>
      <c r="L20" s="2128"/>
      <c r="M20" s="2129"/>
      <c r="N20" s="2128"/>
      <c r="O20" s="2129"/>
      <c r="P20" s="2128"/>
      <c r="Q20" s="2130"/>
      <c r="R20" s="2131"/>
      <c r="S20" s="1565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964" t="s">
        <v>36</v>
      </c>
      <c r="B21" s="2132" t="s">
        <v>22</v>
      </c>
      <c r="C21" s="2133">
        <f t="shared" si="1"/>
        <v>0</v>
      </c>
      <c r="D21" s="41">
        <f t="shared" si="2"/>
        <v>0</v>
      </c>
      <c r="E21" s="1947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906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905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907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411" t="s">
        <v>40</v>
      </c>
      <c r="B25" s="1989" t="s">
        <v>41</v>
      </c>
      <c r="C25" s="1941">
        <f t="shared" si="1"/>
        <v>0</v>
      </c>
      <c r="D25" s="41">
        <f t="shared" si="2"/>
        <v>0</v>
      </c>
      <c r="E25" s="1947">
        <f t="shared" si="2"/>
        <v>0</v>
      </c>
      <c r="F25" s="1948"/>
      <c r="G25" s="1943"/>
      <c r="H25" s="1948"/>
      <c r="I25" s="1943"/>
      <c r="J25" s="1948"/>
      <c r="K25" s="1943"/>
      <c r="L25" s="1948"/>
      <c r="M25" s="1943"/>
      <c r="N25" s="1949"/>
      <c r="O25" s="1943"/>
      <c r="P25" s="1949"/>
      <c r="Q25" s="1945"/>
      <c r="R25" s="1946"/>
      <c r="S25" s="1950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906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905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907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411" t="s">
        <v>54</v>
      </c>
      <c r="B39" s="2134" t="s">
        <v>37</v>
      </c>
      <c r="C39" s="1583">
        <f t="shared" si="7"/>
        <v>0</v>
      </c>
      <c r="D39" s="1779">
        <f t="shared" si="2"/>
        <v>0</v>
      </c>
      <c r="E39" s="1947">
        <f t="shared" si="2"/>
        <v>0</v>
      </c>
      <c r="F39" s="1948"/>
      <c r="G39" s="1943"/>
      <c r="H39" s="1948"/>
      <c r="I39" s="1943"/>
      <c r="J39" s="1948"/>
      <c r="K39" s="1943"/>
      <c r="L39" s="1948"/>
      <c r="M39" s="1943"/>
      <c r="N39" s="1948"/>
      <c r="O39" s="1943"/>
      <c r="P39" s="1949"/>
      <c r="Q39" s="1945"/>
      <c r="R39" s="1946"/>
      <c r="S39" s="1950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906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907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585" t="s">
        <v>55</v>
      </c>
      <c r="B42" s="1586"/>
      <c r="C42" s="1586"/>
      <c r="D42" s="1586"/>
      <c r="E42" s="1586"/>
      <c r="F42" s="1586"/>
      <c r="G42" s="1586"/>
      <c r="H42" s="1586"/>
      <c r="I42" s="1586"/>
      <c r="J42" s="1586"/>
      <c r="K42" s="1586"/>
      <c r="L42" s="1586"/>
      <c r="M42" s="1586"/>
      <c r="N42" s="1586"/>
      <c r="O42" s="1586"/>
      <c r="P42" s="1586"/>
    </row>
    <row r="43" spans="1:90" ht="15" customHeight="1" x14ac:dyDescent="0.25">
      <c r="A43" s="3342" t="s">
        <v>56</v>
      </c>
      <c r="B43" s="3343" t="s">
        <v>27</v>
      </c>
      <c r="C43" s="2471"/>
      <c r="D43" s="2472"/>
      <c r="E43" s="3344" t="s">
        <v>6</v>
      </c>
      <c r="F43" s="3163"/>
      <c r="G43" s="3163"/>
      <c r="H43" s="3163"/>
      <c r="I43" s="3163"/>
      <c r="J43" s="3163"/>
      <c r="K43" s="3163"/>
      <c r="L43" s="3163"/>
      <c r="M43" s="3163"/>
      <c r="N43" s="3163"/>
      <c r="O43" s="3163"/>
      <c r="P43" s="3163"/>
      <c r="Q43" s="3241" t="s">
        <v>28</v>
      </c>
      <c r="R43" s="3242" t="s">
        <v>29</v>
      </c>
    </row>
    <row r="44" spans="1:90" ht="15" customHeight="1" x14ac:dyDescent="0.25">
      <c r="A44" s="2727"/>
      <c r="B44" s="2473"/>
      <c r="C44" s="2474"/>
      <c r="D44" s="2475"/>
      <c r="E44" s="3337" t="s">
        <v>30</v>
      </c>
      <c r="F44" s="3338"/>
      <c r="G44" s="3337" t="s">
        <v>31</v>
      </c>
      <c r="H44" s="3338"/>
      <c r="I44" s="3337" t="s">
        <v>15</v>
      </c>
      <c r="J44" s="3338"/>
      <c r="K44" s="3337" t="s">
        <v>32</v>
      </c>
      <c r="L44" s="3338"/>
      <c r="M44" s="3337" t="s">
        <v>33</v>
      </c>
      <c r="N44" s="3338"/>
      <c r="O44" s="3337" t="s">
        <v>34</v>
      </c>
      <c r="P44" s="3159"/>
      <c r="Q44" s="2491"/>
      <c r="R44" s="2494"/>
    </row>
    <row r="45" spans="1:90" x14ac:dyDescent="0.25">
      <c r="A45" s="2479"/>
      <c r="B45" s="1587" t="s">
        <v>17</v>
      </c>
      <c r="C45" s="2007" t="s">
        <v>18</v>
      </c>
      <c r="D45" s="1900" t="s">
        <v>19</v>
      </c>
      <c r="E45" s="1999" t="s">
        <v>18</v>
      </c>
      <c r="F45" s="1899" t="s">
        <v>19</v>
      </c>
      <c r="G45" s="1999" t="s">
        <v>18</v>
      </c>
      <c r="H45" s="1899" t="s">
        <v>19</v>
      </c>
      <c r="I45" s="1999" t="s">
        <v>18</v>
      </c>
      <c r="J45" s="1899" t="s">
        <v>19</v>
      </c>
      <c r="K45" s="1999" t="s">
        <v>18</v>
      </c>
      <c r="L45" s="1899" t="s">
        <v>19</v>
      </c>
      <c r="M45" s="1999" t="s">
        <v>18</v>
      </c>
      <c r="N45" s="1899" t="s">
        <v>19</v>
      </c>
      <c r="O45" s="1999" t="s">
        <v>18</v>
      </c>
      <c r="P45" s="1898" t="s">
        <v>19</v>
      </c>
      <c r="Q45" s="2492"/>
      <c r="R45" s="2495"/>
    </row>
    <row r="46" spans="1:90" x14ac:dyDescent="0.25">
      <c r="A46" s="1952" t="s">
        <v>37</v>
      </c>
      <c r="B46" s="1953">
        <f>SUM(C46+D46)</f>
        <v>0</v>
      </c>
      <c r="C46" s="1954">
        <f t="shared" ref="C46:D49" si="8">SUM(E46+G46+I46+K46+M46+O46)</f>
        <v>0</v>
      </c>
      <c r="D46" s="1955">
        <f t="shared" si="8"/>
        <v>0</v>
      </c>
      <c r="E46" s="1948"/>
      <c r="F46" s="1950"/>
      <c r="G46" s="1948"/>
      <c r="H46" s="1950"/>
      <c r="I46" s="1948"/>
      <c r="J46" s="1943"/>
      <c r="K46" s="1948"/>
      <c r="L46" s="1943"/>
      <c r="M46" s="1949"/>
      <c r="N46" s="1943"/>
      <c r="O46" s="1949"/>
      <c r="P46" s="1945"/>
      <c r="Q46" s="1956"/>
      <c r="R46" s="1943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413" t="s">
        <v>59</v>
      </c>
      <c r="B51" s="3343" t="s">
        <v>5</v>
      </c>
      <c r="C51" s="2471"/>
      <c r="D51" s="2472"/>
      <c r="E51" s="3351" t="s">
        <v>6</v>
      </c>
      <c r="F51" s="3351"/>
      <c r="G51" s="3351"/>
      <c r="H51" s="3337"/>
      <c r="I51" s="3241" t="s">
        <v>28</v>
      </c>
      <c r="J51" s="3242" t="s">
        <v>29</v>
      </c>
    </row>
    <row r="52" spans="1:90" x14ac:dyDescent="0.25">
      <c r="A52" s="2746"/>
      <c r="B52" s="2473"/>
      <c r="C52" s="2474"/>
      <c r="D52" s="2475"/>
      <c r="E52" s="3337" t="s">
        <v>8</v>
      </c>
      <c r="F52" s="3338"/>
      <c r="G52" s="3337" t="s">
        <v>9</v>
      </c>
      <c r="H52" s="3159"/>
      <c r="I52" s="2491"/>
      <c r="J52" s="2494"/>
    </row>
    <row r="53" spans="1:90" x14ac:dyDescent="0.25">
      <c r="A53" s="2506"/>
      <c r="B53" s="1587" t="s">
        <v>17</v>
      </c>
      <c r="C53" s="2007" t="s">
        <v>18</v>
      </c>
      <c r="D53" s="1900" t="s">
        <v>19</v>
      </c>
      <c r="E53" s="1999" t="s">
        <v>18</v>
      </c>
      <c r="F53" s="1932" t="s">
        <v>19</v>
      </c>
      <c r="G53" s="1999" t="s">
        <v>18</v>
      </c>
      <c r="H53" s="1916" t="s">
        <v>19</v>
      </c>
      <c r="I53" s="2492"/>
      <c r="J53" s="2495"/>
    </row>
    <row r="54" spans="1:90" ht="21" x14ac:dyDescent="0.25">
      <c r="A54" s="1957" t="s">
        <v>60</v>
      </c>
      <c r="B54" s="1958">
        <f>SUM(C54+D54)</f>
        <v>0</v>
      </c>
      <c r="C54" s="1959">
        <f t="shared" ref="C54:D57" si="13">SUM(E54+G54)</f>
        <v>0</v>
      </c>
      <c r="D54" s="1934">
        <f t="shared" si="13"/>
        <v>0</v>
      </c>
      <c r="E54" s="1960">
        <f t="shared" ref="E54:J54" si="14">SUM(E55:E57)</f>
        <v>0</v>
      </c>
      <c r="F54" s="1961">
        <f t="shared" si="14"/>
        <v>0</v>
      </c>
      <c r="G54" s="1962">
        <f t="shared" si="14"/>
        <v>0</v>
      </c>
      <c r="H54" s="1963">
        <f t="shared" si="14"/>
        <v>0</v>
      </c>
      <c r="I54" s="1964">
        <f t="shared" si="14"/>
        <v>0</v>
      </c>
      <c r="J54" s="1965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343" t="s">
        <v>64</v>
      </c>
      <c r="B59" s="2472"/>
      <c r="C59" s="3342" t="s">
        <v>65</v>
      </c>
      <c r="D59" s="3337" t="s">
        <v>66</v>
      </c>
      <c r="E59" s="3159"/>
      <c r="F59" s="3159"/>
      <c r="G59" s="3159"/>
      <c r="H59" s="3159"/>
      <c r="I59" s="3159"/>
      <c r="J59" s="3348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966" t="s">
        <v>67</v>
      </c>
      <c r="E60" s="1966" t="s">
        <v>68</v>
      </c>
      <c r="F60" s="1966" t="s">
        <v>69</v>
      </c>
      <c r="G60" s="1932" t="s">
        <v>70</v>
      </c>
      <c r="H60" s="1916" t="s">
        <v>71</v>
      </c>
      <c r="I60" s="1967" t="s">
        <v>72</v>
      </c>
      <c r="J60" s="1974" t="s">
        <v>73</v>
      </c>
      <c r="K60" s="2501"/>
      <c r="L60" s="2489"/>
    </row>
    <row r="61" spans="1:90" x14ac:dyDescent="0.25">
      <c r="A61" s="3349" t="s">
        <v>74</v>
      </c>
      <c r="B61" s="3350"/>
      <c r="C61" s="1969">
        <f>SUM(D61:H61)</f>
        <v>0</v>
      </c>
      <c r="D61" s="1970"/>
      <c r="E61" s="1970"/>
      <c r="F61" s="1970"/>
      <c r="G61" s="1950"/>
      <c r="H61" s="1971"/>
      <c r="I61" s="1972"/>
      <c r="J61" s="1973"/>
      <c r="K61" s="1971"/>
      <c r="L61" s="1943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343" t="s">
        <v>5</v>
      </c>
      <c r="C69" s="2471"/>
      <c r="D69" s="2472"/>
      <c r="E69" s="3351" t="s">
        <v>6</v>
      </c>
      <c r="F69" s="3351"/>
      <c r="G69" s="3351"/>
      <c r="H69" s="3352"/>
      <c r="I69" s="3241" t="s">
        <v>28</v>
      </c>
      <c r="J69" s="3242" t="s">
        <v>29</v>
      </c>
    </row>
    <row r="70" spans="1:90" x14ac:dyDescent="0.25">
      <c r="A70" s="2489"/>
      <c r="B70" s="2473"/>
      <c r="C70" s="2474"/>
      <c r="D70" s="2475"/>
      <c r="E70" s="3337" t="s">
        <v>10</v>
      </c>
      <c r="F70" s="3338"/>
      <c r="G70" s="3159" t="s">
        <v>11</v>
      </c>
      <c r="H70" s="3348"/>
      <c r="I70" s="2491"/>
      <c r="J70" s="2494"/>
    </row>
    <row r="71" spans="1:90" x14ac:dyDescent="0.25">
      <c r="A71" s="2475"/>
      <c r="B71" s="1999" t="s">
        <v>17</v>
      </c>
      <c r="C71" s="2007" t="s">
        <v>18</v>
      </c>
      <c r="D71" s="1900" t="s">
        <v>19</v>
      </c>
      <c r="E71" s="1999" t="s">
        <v>18</v>
      </c>
      <c r="F71" s="1932" t="s">
        <v>19</v>
      </c>
      <c r="G71" s="1999" t="s">
        <v>18</v>
      </c>
      <c r="H71" s="1975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1948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342" t="s">
        <v>85</v>
      </c>
      <c r="B77" s="3342" t="s">
        <v>65</v>
      </c>
    </row>
    <row r="78" spans="1:90" x14ac:dyDescent="0.25">
      <c r="A78" s="2727"/>
      <c r="B78" s="2479"/>
    </row>
    <row r="79" spans="1:90" x14ac:dyDescent="0.25">
      <c r="A79" s="2479"/>
      <c r="B79" s="1976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967" t="s">
        <v>90</v>
      </c>
      <c r="B85" s="1966" t="s">
        <v>91</v>
      </c>
      <c r="C85" s="1966" t="s">
        <v>38</v>
      </c>
      <c r="D85" s="1966" t="s">
        <v>92</v>
      </c>
      <c r="E85" s="1966" t="s">
        <v>93</v>
      </c>
    </row>
    <row r="86" spans="1:91" x14ac:dyDescent="0.25">
      <c r="A86" s="1977" t="s">
        <v>94</v>
      </c>
      <c r="B86" s="1970"/>
      <c r="C86" s="1970"/>
      <c r="D86" s="1970"/>
      <c r="E86" s="1970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343" t="s">
        <v>97</v>
      </c>
      <c r="B89" s="2472"/>
      <c r="C89" s="1930" t="s">
        <v>98</v>
      </c>
      <c r="D89" s="1966" t="s">
        <v>99</v>
      </c>
      <c r="E89" s="1966" t="s">
        <v>100</v>
      </c>
      <c r="F89" s="1966" t="s">
        <v>101</v>
      </c>
    </row>
    <row r="90" spans="1:91" ht="21" x14ac:dyDescent="0.25">
      <c r="A90" s="2464" t="s">
        <v>102</v>
      </c>
      <c r="B90" s="1952" t="s">
        <v>103</v>
      </c>
      <c r="C90" s="1970"/>
      <c r="D90" s="1978"/>
      <c r="E90" s="1970"/>
      <c r="F90" s="1970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337" t="s">
        <v>65</v>
      </c>
      <c r="D95" s="3159"/>
      <c r="E95" s="3338"/>
      <c r="F95" s="3337" t="s">
        <v>109</v>
      </c>
      <c r="G95" s="3338"/>
      <c r="H95" s="3337" t="s">
        <v>110</v>
      </c>
      <c r="I95" s="3338"/>
    </row>
    <row r="96" spans="1:91" x14ac:dyDescent="0.25">
      <c r="A96" s="2474"/>
      <c r="B96" s="2475"/>
      <c r="C96" s="1587" t="s">
        <v>17</v>
      </c>
      <c r="D96" s="2007" t="s">
        <v>18</v>
      </c>
      <c r="E96" s="1932" t="s">
        <v>19</v>
      </c>
      <c r="F96" s="1999" t="s">
        <v>18</v>
      </c>
      <c r="G96" s="1932" t="s">
        <v>19</v>
      </c>
      <c r="H96" s="1999" t="s">
        <v>18</v>
      </c>
      <c r="I96" s="2001" t="s">
        <v>19</v>
      </c>
    </row>
    <row r="97" spans="1:21" x14ac:dyDescent="0.25">
      <c r="A97" s="3337" t="s">
        <v>65</v>
      </c>
      <c r="B97" s="3338"/>
      <c r="C97" s="1960">
        <f t="shared" ref="C97:I97" si="28">SUM(C98:C102)</f>
        <v>0</v>
      </c>
      <c r="D97" s="1980">
        <f t="shared" si="28"/>
        <v>0</v>
      </c>
      <c r="E97" s="1961">
        <f t="shared" si="28"/>
        <v>0</v>
      </c>
      <c r="F97" s="1962">
        <f t="shared" si="28"/>
        <v>0</v>
      </c>
      <c r="G97" s="1965">
        <f t="shared" si="28"/>
        <v>0</v>
      </c>
      <c r="H97" s="1962">
        <f t="shared" si="28"/>
        <v>0</v>
      </c>
      <c r="I97" s="1965">
        <f t="shared" si="28"/>
        <v>0</v>
      </c>
    </row>
    <row r="98" spans="1:21" x14ac:dyDescent="0.25">
      <c r="A98" s="3353" t="s">
        <v>22</v>
      </c>
      <c r="B98" s="3354"/>
      <c r="C98" s="1981">
        <f>SUM(D98+E98)</f>
        <v>0</v>
      </c>
      <c r="D98" s="1982">
        <f t="shared" ref="D98:E102" si="29">SUM(F98+H98)</f>
        <v>0</v>
      </c>
      <c r="E98" s="1955">
        <f t="shared" si="29"/>
        <v>0</v>
      </c>
      <c r="F98" s="1948"/>
      <c r="G98" s="1950"/>
      <c r="H98" s="1948"/>
      <c r="I98" s="1943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414" t="s">
        <v>115</v>
      </c>
      <c r="B105" s="2527"/>
      <c r="C105" s="3343" t="s">
        <v>116</v>
      </c>
      <c r="D105" s="2471"/>
      <c r="E105" s="2472"/>
      <c r="F105" s="3344" t="s">
        <v>6</v>
      </c>
      <c r="G105" s="3163"/>
      <c r="H105" s="3163"/>
      <c r="I105" s="3163"/>
      <c r="J105" s="3163"/>
      <c r="K105" s="3163"/>
      <c r="L105" s="3163"/>
      <c r="M105" s="3163"/>
      <c r="N105" s="3163"/>
      <c r="O105" s="3163"/>
      <c r="P105" s="3163"/>
      <c r="Q105" s="3163"/>
      <c r="R105" s="3163"/>
      <c r="S105" s="3163"/>
      <c r="T105" s="3163"/>
      <c r="U105" s="3355"/>
    </row>
    <row r="106" spans="1:21" ht="15" customHeight="1" x14ac:dyDescent="0.25">
      <c r="A106" s="2754"/>
      <c r="B106" s="2529"/>
      <c r="C106" s="2473"/>
      <c r="D106" s="2474"/>
      <c r="E106" s="2475"/>
      <c r="F106" s="3337" t="s">
        <v>117</v>
      </c>
      <c r="G106" s="3159"/>
      <c r="H106" s="3337" t="s">
        <v>118</v>
      </c>
      <c r="I106" s="3338"/>
      <c r="J106" s="3337" t="s">
        <v>119</v>
      </c>
      <c r="K106" s="3338"/>
      <c r="L106" s="3337" t="s">
        <v>120</v>
      </c>
      <c r="M106" s="3338"/>
      <c r="N106" s="3337" t="s">
        <v>121</v>
      </c>
      <c r="O106" s="3338"/>
      <c r="P106" s="3337" t="s">
        <v>122</v>
      </c>
      <c r="Q106" s="3338"/>
      <c r="R106" s="3337" t="s">
        <v>123</v>
      </c>
      <c r="S106" s="3338"/>
      <c r="T106" s="3337" t="s">
        <v>124</v>
      </c>
      <c r="U106" s="3338"/>
    </row>
    <row r="107" spans="1:21" x14ac:dyDescent="0.25">
      <c r="A107" s="2530"/>
      <c r="B107" s="2531"/>
      <c r="C107" s="1587" t="s">
        <v>17</v>
      </c>
      <c r="D107" s="2000" t="s">
        <v>18</v>
      </c>
      <c r="E107" s="1900" t="s">
        <v>19</v>
      </c>
      <c r="F107" s="1999" t="s">
        <v>18</v>
      </c>
      <c r="G107" s="1898" t="s">
        <v>19</v>
      </c>
      <c r="H107" s="1999" t="s">
        <v>18</v>
      </c>
      <c r="I107" s="1899" t="s">
        <v>19</v>
      </c>
      <c r="J107" s="1999" t="s">
        <v>18</v>
      </c>
      <c r="K107" s="1899" t="s">
        <v>19</v>
      </c>
      <c r="L107" s="1999" t="s">
        <v>18</v>
      </c>
      <c r="M107" s="1899" t="s">
        <v>19</v>
      </c>
      <c r="N107" s="1999" t="s">
        <v>18</v>
      </c>
      <c r="O107" s="1899" t="s">
        <v>19</v>
      </c>
      <c r="P107" s="1999" t="s">
        <v>18</v>
      </c>
      <c r="Q107" s="1899" t="s">
        <v>19</v>
      </c>
      <c r="R107" s="1999" t="s">
        <v>18</v>
      </c>
      <c r="S107" s="1899" t="s">
        <v>19</v>
      </c>
      <c r="T107" s="1999" t="s">
        <v>18</v>
      </c>
      <c r="U107" s="1899" t="s">
        <v>19</v>
      </c>
    </row>
    <row r="108" spans="1:21" x14ac:dyDescent="0.25">
      <c r="A108" s="3356" t="s">
        <v>125</v>
      </c>
      <c r="B108" s="3356"/>
      <c r="C108" s="1984">
        <f t="shared" ref="C108:C116" si="30">SUM(D108+E108)</f>
        <v>0</v>
      </c>
      <c r="D108" s="22">
        <f>+H108+J108+L108+N108+P108+R108+T108</f>
        <v>0</v>
      </c>
      <c r="E108" s="1947">
        <f>+I108+K108+M108+O108+Q108+S108+U108</f>
        <v>0</v>
      </c>
      <c r="F108" s="1985"/>
      <c r="G108" s="1986"/>
      <c r="H108" s="1948"/>
      <c r="I108" s="1943"/>
      <c r="J108" s="1948"/>
      <c r="K108" s="1943"/>
      <c r="L108" s="1948"/>
      <c r="M108" s="1943"/>
      <c r="N108" s="1948"/>
      <c r="O108" s="1943"/>
      <c r="P108" s="1949"/>
      <c r="Q108" s="1943"/>
      <c r="R108" s="1949"/>
      <c r="S108" s="1943"/>
      <c r="T108" s="1949"/>
      <c r="U108" s="1943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411" t="s">
        <v>131</v>
      </c>
      <c r="B114" s="1614" t="s">
        <v>132</v>
      </c>
      <c r="C114" s="1583">
        <f t="shared" si="30"/>
        <v>0</v>
      </c>
      <c r="D114" s="1779">
        <f t="shared" ref="D114:E116" si="32">SUM(F114+H114+J114+L114+N114+P114+R114+T114)</f>
        <v>0</v>
      </c>
      <c r="E114" s="1947">
        <f t="shared" si="32"/>
        <v>0</v>
      </c>
      <c r="F114" s="1948"/>
      <c r="G114" s="1987"/>
      <c r="H114" s="1948"/>
      <c r="I114" s="1950"/>
      <c r="J114" s="1948"/>
      <c r="K114" s="1943"/>
      <c r="L114" s="1948"/>
      <c r="M114" s="1943"/>
      <c r="N114" s="1948"/>
      <c r="O114" s="1950"/>
      <c r="P114" s="1948"/>
      <c r="Q114" s="1950"/>
      <c r="R114" s="1948"/>
      <c r="S114" s="1950"/>
      <c r="T114" s="1948"/>
      <c r="U114" s="1950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344" t="s">
        <v>6</v>
      </c>
      <c r="G118" s="3163"/>
      <c r="H118" s="3163"/>
      <c r="I118" s="3163"/>
      <c r="J118" s="3163"/>
      <c r="K118" s="3163"/>
      <c r="L118" s="3163"/>
      <c r="M118" s="3163"/>
      <c r="N118" s="3163"/>
      <c r="O118" s="3163"/>
      <c r="P118" s="3163"/>
      <c r="Q118" s="3163"/>
      <c r="R118" s="3163"/>
      <c r="S118" s="3163"/>
      <c r="T118" s="2542"/>
      <c r="U118" s="2542"/>
      <c r="V118" s="3163"/>
      <c r="W118" s="3163"/>
      <c r="X118" s="3163"/>
      <c r="Y118" s="3163"/>
      <c r="Z118" s="3163"/>
      <c r="AA118" s="3355"/>
    </row>
    <row r="119" spans="1:27" ht="15" customHeight="1" x14ac:dyDescent="0.25">
      <c r="A119" s="2727"/>
      <c r="B119" s="2727"/>
      <c r="C119" s="2541"/>
      <c r="D119" s="2474"/>
      <c r="E119" s="2475"/>
      <c r="F119" s="3337" t="s">
        <v>136</v>
      </c>
      <c r="G119" s="3338"/>
      <c r="H119" s="3337" t="s">
        <v>137</v>
      </c>
      <c r="I119" s="3338"/>
      <c r="J119" s="3337" t="s">
        <v>138</v>
      </c>
      <c r="K119" s="3338"/>
      <c r="L119" s="3159" t="s">
        <v>139</v>
      </c>
      <c r="M119" s="3338"/>
      <c r="N119" s="3337" t="s">
        <v>109</v>
      </c>
      <c r="O119" s="3338"/>
      <c r="P119" s="3337" t="s">
        <v>110</v>
      </c>
      <c r="Q119" s="3338"/>
      <c r="R119" s="3337" t="s">
        <v>140</v>
      </c>
      <c r="S119" s="3338"/>
      <c r="T119" s="3337" t="s">
        <v>141</v>
      </c>
      <c r="U119" s="3338"/>
      <c r="V119" s="3337" t="s">
        <v>142</v>
      </c>
      <c r="W119" s="3338"/>
      <c r="X119" s="3337" t="s">
        <v>143</v>
      </c>
      <c r="Y119" s="3338"/>
      <c r="Z119" s="3357" t="s">
        <v>124</v>
      </c>
      <c r="AA119" s="3358"/>
    </row>
    <row r="120" spans="1:27" x14ac:dyDescent="0.25">
      <c r="A120" s="2479"/>
      <c r="B120" s="2479"/>
      <c r="C120" s="1999" t="s">
        <v>17</v>
      </c>
      <c r="D120" s="2000" t="s">
        <v>18</v>
      </c>
      <c r="E120" s="2001" t="s">
        <v>19</v>
      </c>
      <c r="F120" s="1999" t="s">
        <v>18</v>
      </c>
      <c r="G120" s="1900" t="s">
        <v>19</v>
      </c>
      <c r="H120" s="1999" t="s">
        <v>18</v>
      </c>
      <c r="I120" s="1900" t="s">
        <v>19</v>
      </c>
      <c r="J120" s="1999" t="s">
        <v>18</v>
      </c>
      <c r="K120" s="1900" t="s">
        <v>19</v>
      </c>
      <c r="L120" s="2007" t="s">
        <v>18</v>
      </c>
      <c r="M120" s="1900" t="s">
        <v>19</v>
      </c>
      <c r="N120" s="1999" t="s">
        <v>18</v>
      </c>
      <c r="O120" s="1900" t="s">
        <v>19</v>
      </c>
      <c r="P120" s="1999" t="s">
        <v>18</v>
      </c>
      <c r="Q120" s="1900" t="s">
        <v>19</v>
      </c>
      <c r="R120" s="1999" t="s">
        <v>18</v>
      </c>
      <c r="S120" s="1966" t="s">
        <v>19</v>
      </c>
      <c r="T120" s="1999" t="s">
        <v>18</v>
      </c>
      <c r="U120" s="1900" t="s">
        <v>19</v>
      </c>
      <c r="V120" s="1999" t="s">
        <v>18</v>
      </c>
      <c r="W120" s="1900" t="s">
        <v>19</v>
      </c>
      <c r="X120" s="1999" t="s">
        <v>18</v>
      </c>
      <c r="Y120" s="1900" t="s">
        <v>19</v>
      </c>
      <c r="Z120" s="1988" t="s">
        <v>18</v>
      </c>
      <c r="AA120" s="229" t="s">
        <v>19</v>
      </c>
    </row>
    <row r="121" spans="1:27" x14ac:dyDescent="0.25">
      <c r="A121" s="3359" t="s">
        <v>144</v>
      </c>
      <c r="B121" s="1989" t="s">
        <v>145</v>
      </c>
      <c r="C121" s="1981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990">
        <f t="shared" si="34"/>
        <v>0</v>
      </c>
      <c r="F121" s="1948"/>
      <c r="G121" s="1950"/>
      <c r="H121" s="1948"/>
      <c r="I121" s="1943"/>
      <c r="J121" s="1948"/>
      <c r="K121" s="1943"/>
      <c r="L121" s="1991"/>
      <c r="M121" s="1943"/>
      <c r="N121" s="1948"/>
      <c r="O121" s="1943"/>
      <c r="P121" s="1948"/>
      <c r="Q121" s="1943"/>
      <c r="R121" s="1948"/>
      <c r="S121" s="1943"/>
      <c r="T121" s="1948"/>
      <c r="U121" s="1943"/>
      <c r="V121" s="1949"/>
      <c r="W121" s="1943"/>
      <c r="X121" s="1949"/>
      <c r="Y121" s="1943"/>
      <c r="Z121" s="1987"/>
      <c r="AA121" s="1992"/>
    </row>
    <row r="122" spans="1:27" x14ac:dyDescent="0.25">
      <c r="A122" s="2546"/>
      <c r="B122" s="1905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906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906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907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359" t="s">
        <v>150</v>
      </c>
      <c r="B126" s="1989" t="s">
        <v>145</v>
      </c>
      <c r="C126" s="1981">
        <f t="shared" si="33"/>
        <v>0</v>
      </c>
      <c r="D126" s="230">
        <f t="shared" si="34"/>
        <v>0</v>
      </c>
      <c r="E126" s="1990">
        <f t="shared" si="34"/>
        <v>0</v>
      </c>
      <c r="F126" s="1948"/>
      <c r="G126" s="1950"/>
      <c r="H126" s="1948"/>
      <c r="I126" s="1943"/>
      <c r="J126" s="1948"/>
      <c r="K126" s="1943"/>
      <c r="L126" s="1991"/>
      <c r="M126" s="1943"/>
      <c r="N126" s="1948"/>
      <c r="O126" s="1943"/>
      <c r="P126" s="1948"/>
      <c r="Q126" s="1943"/>
      <c r="R126" s="1948"/>
      <c r="S126" s="1943"/>
      <c r="T126" s="1948"/>
      <c r="U126" s="1943"/>
      <c r="V126" s="1949"/>
      <c r="W126" s="1943"/>
      <c r="X126" s="1949"/>
      <c r="Y126" s="1943"/>
      <c r="Z126" s="1987"/>
      <c r="AA126" s="1992"/>
    </row>
    <row r="127" spans="1:27" x14ac:dyDescent="0.25">
      <c r="A127" s="2546"/>
      <c r="B127" s="1905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906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906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907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411" t="s">
        <v>151</v>
      </c>
      <c r="B131" s="1989" t="s">
        <v>145</v>
      </c>
      <c r="C131" s="1981">
        <f t="shared" si="33"/>
        <v>0</v>
      </c>
      <c r="D131" s="230">
        <f t="shared" si="34"/>
        <v>0</v>
      </c>
      <c r="E131" s="1990">
        <f t="shared" si="34"/>
        <v>0</v>
      </c>
      <c r="F131" s="1948"/>
      <c r="G131" s="1950"/>
      <c r="H131" s="1948"/>
      <c r="I131" s="1943"/>
      <c r="J131" s="1948"/>
      <c r="K131" s="1943"/>
      <c r="L131" s="1991"/>
      <c r="M131" s="1943"/>
      <c r="N131" s="1948"/>
      <c r="O131" s="1943"/>
      <c r="P131" s="1948"/>
      <c r="Q131" s="1943"/>
      <c r="R131" s="1948"/>
      <c r="S131" s="1943"/>
      <c r="T131" s="1948"/>
      <c r="U131" s="1943"/>
      <c r="V131" s="1949"/>
      <c r="W131" s="1943"/>
      <c r="X131" s="1949"/>
      <c r="Y131" s="1943"/>
      <c r="Z131" s="1987"/>
      <c r="AA131" s="1992"/>
    </row>
    <row r="132" spans="1:27" x14ac:dyDescent="0.25">
      <c r="A132" s="2732"/>
      <c r="B132" s="1905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906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906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907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359" t="s">
        <v>152</v>
      </c>
      <c r="B136" s="1989" t="s">
        <v>145</v>
      </c>
      <c r="C136" s="1981">
        <f t="shared" si="33"/>
        <v>0</v>
      </c>
      <c r="D136" s="230">
        <f t="shared" si="34"/>
        <v>0</v>
      </c>
      <c r="E136" s="1990">
        <f t="shared" si="34"/>
        <v>0</v>
      </c>
      <c r="F136" s="1948"/>
      <c r="G136" s="1950"/>
      <c r="H136" s="1948"/>
      <c r="I136" s="1943"/>
      <c r="J136" s="1948"/>
      <c r="K136" s="1943"/>
      <c r="L136" s="1991"/>
      <c r="M136" s="1943"/>
      <c r="N136" s="1948"/>
      <c r="O136" s="1943"/>
      <c r="P136" s="1948"/>
      <c r="Q136" s="1943"/>
      <c r="R136" s="1948"/>
      <c r="S136" s="1943"/>
      <c r="T136" s="1948"/>
      <c r="U136" s="1943"/>
      <c r="V136" s="1949"/>
      <c r="W136" s="1943"/>
      <c r="X136" s="1949"/>
      <c r="Y136" s="1943"/>
      <c r="Z136" s="1987"/>
      <c r="AA136" s="1992"/>
    </row>
    <row r="137" spans="1:27" x14ac:dyDescent="0.25">
      <c r="A137" s="2546"/>
      <c r="B137" s="1905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906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906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907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359" t="s">
        <v>153</v>
      </c>
      <c r="B141" s="1989" t="s">
        <v>145</v>
      </c>
      <c r="C141" s="1981">
        <f t="shared" si="33"/>
        <v>0</v>
      </c>
      <c r="D141" s="230">
        <f t="shared" si="34"/>
        <v>0</v>
      </c>
      <c r="E141" s="1990">
        <f t="shared" si="34"/>
        <v>0</v>
      </c>
      <c r="F141" s="1948"/>
      <c r="G141" s="1950"/>
      <c r="H141" s="1948"/>
      <c r="I141" s="1943"/>
      <c r="J141" s="1948"/>
      <c r="K141" s="1943"/>
      <c r="L141" s="1991"/>
      <c r="M141" s="1943"/>
      <c r="N141" s="1948"/>
      <c r="O141" s="1943"/>
      <c r="P141" s="1948"/>
      <c r="Q141" s="1943"/>
      <c r="R141" s="1948"/>
      <c r="S141" s="1943"/>
      <c r="T141" s="1948"/>
      <c r="U141" s="1943"/>
      <c r="V141" s="1949"/>
      <c r="W141" s="1943"/>
      <c r="X141" s="1949"/>
      <c r="Y141" s="1943"/>
      <c r="Z141" s="1987"/>
      <c r="AA141" s="1992"/>
    </row>
    <row r="142" spans="1:27" x14ac:dyDescent="0.25">
      <c r="A142" s="2546"/>
      <c r="B142" s="1905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906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906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907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411" t="s">
        <v>154</v>
      </c>
      <c r="B146" s="1989" t="s">
        <v>145</v>
      </c>
      <c r="C146" s="1981">
        <f t="shared" si="33"/>
        <v>0</v>
      </c>
      <c r="D146" s="230">
        <f t="shared" si="34"/>
        <v>0</v>
      </c>
      <c r="E146" s="1990">
        <f t="shared" si="34"/>
        <v>0</v>
      </c>
      <c r="F146" s="1948"/>
      <c r="G146" s="1950"/>
      <c r="H146" s="1948"/>
      <c r="I146" s="1943"/>
      <c r="J146" s="1948"/>
      <c r="K146" s="1943"/>
      <c r="L146" s="1991"/>
      <c r="M146" s="1943"/>
      <c r="N146" s="1948"/>
      <c r="O146" s="1943"/>
      <c r="P146" s="1948"/>
      <c r="Q146" s="1943"/>
      <c r="R146" s="1948"/>
      <c r="S146" s="1943"/>
      <c r="T146" s="1948"/>
      <c r="U146" s="1943"/>
      <c r="V146" s="1949"/>
      <c r="W146" s="1943"/>
      <c r="X146" s="1949"/>
      <c r="Y146" s="1943"/>
      <c r="Z146" s="1987"/>
      <c r="AA146" s="1992"/>
    </row>
    <row r="147" spans="1:27" x14ac:dyDescent="0.25">
      <c r="A147" s="2732"/>
      <c r="B147" s="1905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906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906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907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337" t="s">
        <v>155</v>
      </c>
      <c r="B151" s="3338"/>
      <c r="C151" s="1993">
        <f t="shared" ref="C151:AA151" si="35">SUM(C121:C150)</f>
        <v>0</v>
      </c>
      <c r="D151" s="1994">
        <f t="shared" si="35"/>
        <v>0</v>
      </c>
      <c r="E151" s="1995">
        <f t="shared" si="35"/>
        <v>0</v>
      </c>
      <c r="F151" s="1993">
        <f t="shared" si="35"/>
        <v>0</v>
      </c>
      <c r="G151" s="1996">
        <f t="shared" si="35"/>
        <v>0</v>
      </c>
      <c r="H151" s="1993">
        <f t="shared" si="35"/>
        <v>0</v>
      </c>
      <c r="I151" s="1996">
        <f t="shared" si="35"/>
        <v>0</v>
      </c>
      <c r="J151" s="1993">
        <f t="shared" si="35"/>
        <v>0</v>
      </c>
      <c r="K151" s="1996">
        <f t="shared" si="35"/>
        <v>0</v>
      </c>
      <c r="L151" s="1993">
        <f t="shared" si="35"/>
        <v>0</v>
      </c>
      <c r="M151" s="1996">
        <f t="shared" si="35"/>
        <v>0</v>
      </c>
      <c r="N151" s="1993">
        <f t="shared" si="35"/>
        <v>0</v>
      </c>
      <c r="O151" s="1996">
        <f t="shared" si="35"/>
        <v>0</v>
      </c>
      <c r="P151" s="1993">
        <f t="shared" si="35"/>
        <v>0</v>
      </c>
      <c r="Q151" s="1996">
        <f t="shared" si="35"/>
        <v>0</v>
      </c>
      <c r="R151" s="1993">
        <f t="shared" si="35"/>
        <v>0</v>
      </c>
      <c r="S151" s="1996">
        <f t="shared" si="35"/>
        <v>0</v>
      </c>
      <c r="T151" s="1993">
        <f t="shared" si="35"/>
        <v>0</v>
      </c>
      <c r="U151" s="1996">
        <f t="shared" si="35"/>
        <v>0</v>
      </c>
      <c r="V151" s="1993">
        <f t="shared" si="35"/>
        <v>0</v>
      </c>
      <c r="W151" s="1996">
        <f t="shared" si="35"/>
        <v>0</v>
      </c>
      <c r="X151" s="1993">
        <f t="shared" si="35"/>
        <v>0</v>
      </c>
      <c r="Y151" s="1996">
        <f t="shared" si="35"/>
        <v>0</v>
      </c>
      <c r="Z151" s="1997">
        <f t="shared" si="35"/>
        <v>0</v>
      </c>
      <c r="AA151" s="1998">
        <f t="shared" si="35"/>
        <v>0</v>
      </c>
    </row>
    <row r="152" spans="1:27" x14ac:dyDescent="0.25">
      <c r="A152" s="2740" t="s">
        <v>156</v>
      </c>
      <c r="B152" s="1905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905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906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906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907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415" t="s">
        <v>157</v>
      </c>
      <c r="B157" s="1989" t="s">
        <v>145</v>
      </c>
      <c r="C157" s="1981">
        <f t="shared" si="36"/>
        <v>0</v>
      </c>
      <c r="D157" s="230">
        <f t="shared" si="37"/>
        <v>0</v>
      </c>
      <c r="E157" s="1990">
        <f t="shared" si="37"/>
        <v>0</v>
      </c>
      <c r="F157" s="1948"/>
      <c r="G157" s="1950"/>
      <c r="H157" s="1948"/>
      <c r="I157" s="1943"/>
      <c r="J157" s="1948"/>
      <c r="K157" s="1943"/>
      <c r="L157" s="1991"/>
      <c r="M157" s="1943"/>
      <c r="N157" s="1948"/>
      <c r="O157" s="1943"/>
      <c r="P157" s="1948"/>
      <c r="Q157" s="1943"/>
      <c r="R157" s="1948"/>
      <c r="S157" s="1943"/>
      <c r="T157" s="1948"/>
      <c r="U157" s="1943"/>
      <c r="V157" s="1949"/>
      <c r="W157" s="1943"/>
      <c r="X157" s="1949"/>
      <c r="Y157" s="1943"/>
      <c r="Z157" s="1987"/>
      <c r="AA157" s="1992"/>
    </row>
    <row r="158" spans="1:27" x14ac:dyDescent="0.25">
      <c r="A158" s="2740"/>
      <c r="B158" s="1905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906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906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907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337" t="s">
        <v>155</v>
      </c>
      <c r="B162" s="3338"/>
      <c r="C162" s="1993">
        <f t="shared" ref="C162:AA162" si="38">SUM(C152:C161)</f>
        <v>0</v>
      </c>
      <c r="D162" s="1994">
        <f t="shared" si="38"/>
        <v>0</v>
      </c>
      <c r="E162" s="1995">
        <f t="shared" si="38"/>
        <v>0</v>
      </c>
      <c r="F162" s="1993">
        <f t="shared" si="38"/>
        <v>0</v>
      </c>
      <c r="G162" s="1996">
        <f t="shared" si="38"/>
        <v>0</v>
      </c>
      <c r="H162" s="1993">
        <f t="shared" si="38"/>
        <v>0</v>
      </c>
      <c r="I162" s="1996">
        <f t="shared" si="38"/>
        <v>0</v>
      </c>
      <c r="J162" s="1993">
        <f t="shared" si="38"/>
        <v>0</v>
      </c>
      <c r="K162" s="1996">
        <f t="shared" si="38"/>
        <v>0</v>
      </c>
      <c r="L162" s="1993">
        <f t="shared" si="38"/>
        <v>0</v>
      </c>
      <c r="M162" s="1996">
        <f t="shared" si="38"/>
        <v>0</v>
      </c>
      <c r="N162" s="1993">
        <f t="shared" si="38"/>
        <v>0</v>
      </c>
      <c r="O162" s="1996">
        <f t="shared" si="38"/>
        <v>0</v>
      </c>
      <c r="P162" s="1993">
        <f t="shared" si="38"/>
        <v>0</v>
      </c>
      <c r="Q162" s="1996">
        <f t="shared" si="38"/>
        <v>0</v>
      </c>
      <c r="R162" s="1993">
        <f t="shared" si="38"/>
        <v>0</v>
      </c>
      <c r="S162" s="1996">
        <f t="shared" si="38"/>
        <v>0</v>
      </c>
      <c r="T162" s="1993">
        <f t="shared" si="38"/>
        <v>0</v>
      </c>
      <c r="U162" s="1996">
        <f t="shared" si="38"/>
        <v>0</v>
      </c>
      <c r="V162" s="1993">
        <f t="shared" si="38"/>
        <v>0</v>
      </c>
      <c r="W162" s="1996">
        <f t="shared" si="38"/>
        <v>0</v>
      </c>
      <c r="X162" s="1993">
        <f t="shared" si="38"/>
        <v>0</v>
      </c>
      <c r="Y162" s="1996">
        <f t="shared" si="38"/>
        <v>0</v>
      </c>
      <c r="Z162" s="1997">
        <f t="shared" si="38"/>
        <v>0</v>
      </c>
      <c r="AA162" s="1998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343" t="s">
        <v>65</v>
      </c>
      <c r="D164" s="2471"/>
      <c r="E164" s="2472"/>
      <c r="F164" s="3337" t="s">
        <v>6</v>
      </c>
      <c r="G164" s="3159"/>
      <c r="H164" s="3159"/>
      <c r="I164" s="3159"/>
      <c r="J164" s="3159"/>
      <c r="K164" s="3159"/>
      <c r="L164" s="3159"/>
      <c r="M164" s="3159"/>
      <c r="N164" s="3159"/>
      <c r="O164" s="3159"/>
      <c r="P164" s="3159"/>
      <c r="Q164" s="3159"/>
      <c r="R164" s="3159"/>
      <c r="S164" s="3159"/>
      <c r="T164" s="3159"/>
      <c r="U164" s="3159"/>
      <c r="V164" s="3159"/>
      <c r="W164" s="3159"/>
      <c r="X164" s="3159"/>
      <c r="Y164" s="3159"/>
      <c r="Z164" s="3159"/>
      <c r="AA164" s="3159"/>
      <c r="AB164" s="3159"/>
      <c r="AC164" s="3159"/>
      <c r="AD164" s="3159"/>
      <c r="AE164" s="3159"/>
      <c r="AF164" s="3159"/>
      <c r="AG164" s="3159"/>
      <c r="AH164" s="3159"/>
      <c r="AI164" s="3159"/>
      <c r="AJ164" s="3159"/>
      <c r="AK164" s="3159"/>
      <c r="AL164" s="3159"/>
      <c r="AM164" s="3338"/>
    </row>
    <row r="165" spans="1:39" ht="15" customHeight="1" x14ac:dyDescent="0.25">
      <c r="A165" s="2540"/>
      <c r="B165" s="2489"/>
      <c r="C165" s="2541"/>
      <c r="D165" s="2474"/>
      <c r="E165" s="2475"/>
      <c r="F165" s="3337" t="s">
        <v>159</v>
      </c>
      <c r="G165" s="3338"/>
      <c r="H165" s="3337" t="s">
        <v>139</v>
      </c>
      <c r="I165" s="3338"/>
      <c r="J165" s="3337" t="s">
        <v>109</v>
      </c>
      <c r="K165" s="3338"/>
      <c r="L165" s="3360" t="s">
        <v>110</v>
      </c>
      <c r="M165" s="3361"/>
      <c r="N165" s="3361" t="s">
        <v>140</v>
      </c>
      <c r="O165" s="3362"/>
      <c r="P165" s="3337" t="s">
        <v>160</v>
      </c>
      <c r="Q165" s="3338"/>
      <c r="R165" s="3159" t="s">
        <v>161</v>
      </c>
      <c r="S165" s="3338"/>
      <c r="T165" s="3159" t="s">
        <v>162</v>
      </c>
      <c r="U165" s="3338"/>
      <c r="V165" s="3337" t="s">
        <v>163</v>
      </c>
      <c r="W165" s="3338"/>
      <c r="X165" s="3159" t="s">
        <v>164</v>
      </c>
      <c r="Y165" s="3338"/>
      <c r="Z165" s="3357" t="s">
        <v>165</v>
      </c>
      <c r="AA165" s="3358"/>
      <c r="AB165" s="3357" t="s">
        <v>166</v>
      </c>
      <c r="AC165" s="3358"/>
      <c r="AD165" s="3357" t="s">
        <v>167</v>
      </c>
      <c r="AE165" s="3358"/>
      <c r="AF165" s="3357" t="s">
        <v>142</v>
      </c>
      <c r="AG165" s="3358"/>
      <c r="AH165" s="3357" t="s">
        <v>168</v>
      </c>
      <c r="AI165" s="3358"/>
      <c r="AJ165" s="3357" t="s">
        <v>169</v>
      </c>
      <c r="AK165" s="3358"/>
      <c r="AL165" s="3174" t="s">
        <v>124</v>
      </c>
      <c r="AM165" s="3358"/>
    </row>
    <row r="166" spans="1:39" x14ac:dyDescent="0.25">
      <c r="A166" s="2474"/>
      <c r="B166" s="2475"/>
      <c r="C166" s="1587" t="s">
        <v>17</v>
      </c>
      <c r="D166" s="1791" t="s">
        <v>18</v>
      </c>
      <c r="E166" s="1904" t="s">
        <v>19</v>
      </c>
      <c r="F166" s="1625" t="s">
        <v>18</v>
      </c>
      <c r="G166" s="1904" t="s">
        <v>19</v>
      </c>
      <c r="H166" s="1625" t="s">
        <v>18</v>
      </c>
      <c r="I166" s="1904" t="s">
        <v>19</v>
      </c>
      <c r="J166" s="1625" t="s">
        <v>18</v>
      </c>
      <c r="K166" s="1904" t="s">
        <v>19</v>
      </c>
      <c r="L166" s="1999" t="s">
        <v>18</v>
      </c>
      <c r="M166" s="277" t="s">
        <v>19</v>
      </c>
      <c r="N166" s="2000" t="s">
        <v>18</v>
      </c>
      <c r="O166" s="2001" t="s">
        <v>19</v>
      </c>
      <c r="P166" s="2000" t="s">
        <v>18</v>
      </c>
      <c r="Q166" s="2001" t="s">
        <v>19</v>
      </c>
      <c r="R166" s="2007" t="s">
        <v>18</v>
      </c>
      <c r="S166" s="1900" t="s">
        <v>19</v>
      </c>
      <c r="T166" s="2007" t="s">
        <v>18</v>
      </c>
      <c r="U166" s="1900" t="s">
        <v>19</v>
      </c>
      <c r="V166" s="1999" t="s">
        <v>18</v>
      </c>
      <c r="W166" s="1900" t="s">
        <v>19</v>
      </c>
      <c r="X166" s="2007" t="s">
        <v>18</v>
      </c>
      <c r="Y166" s="1900" t="s">
        <v>19</v>
      </c>
      <c r="Z166" s="1988" t="s">
        <v>18</v>
      </c>
      <c r="AA166" s="229" t="s">
        <v>19</v>
      </c>
      <c r="AB166" s="1988" t="s">
        <v>18</v>
      </c>
      <c r="AC166" s="229" t="s">
        <v>19</v>
      </c>
      <c r="AD166" s="1988" t="s">
        <v>18</v>
      </c>
      <c r="AE166" s="229" t="s">
        <v>19</v>
      </c>
      <c r="AF166" s="1988" t="s">
        <v>18</v>
      </c>
      <c r="AG166" s="229" t="s">
        <v>19</v>
      </c>
      <c r="AH166" s="1988" t="s">
        <v>18</v>
      </c>
      <c r="AI166" s="229" t="s">
        <v>19</v>
      </c>
      <c r="AJ166" s="1988" t="s">
        <v>18</v>
      </c>
      <c r="AK166" s="229" t="s">
        <v>19</v>
      </c>
      <c r="AL166" s="2002" t="s">
        <v>18</v>
      </c>
      <c r="AM166" s="229" t="s">
        <v>19</v>
      </c>
    </row>
    <row r="167" spans="1:39" x14ac:dyDescent="0.25">
      <c r="A167" s="2554" t="s">
        <v>170</v>
      </c>
      <c r="B167" s="2003" t="s">
        <v>171</v>
      </c>
      <c r="C167" s="1981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955">
        <f t="shared" si="40"/>
        <v>0</v>
      </c>
      <c r="F167" s="1948"/>
      <c r="G167" s="1943"/>
      <c r="H167" s="1948"/>
      <c r="I167" s="1943"/>
      <c r="J167" s="1948"/>
      <c r="K167" s="1943"/>
      <c r="L167" s="1948"/>
      <c r="M167" s="279"/>
      <c r="N167" s="279"/>
      <c r="O167" s="1943"/>
      <c r="P167" s="1948"/>
      <c r="Q167" s="1943"/>
      <c r="R167" s="1971"/>
      <c r="S167" s="1943"/>
      <c r="T167" s="1971"/>
      <c r="U167" s="1943"/>
      <c r="V167" s="1948"/>
      <c r="W167" s="1943"/>
      <c r="X167" s="1971"/>
      <c r="Y167" s="1943"/>
      <c r="Z167" s="2004"/>
      <c r="AA167" s="1992"/>
      <c r="AB167" s="2004"/>
      <c r="AC167" s="1992"/>
      <c r="AD167" s="2004"/>
      <c r="AE167" s="1992"/>
      <c r="AF167" s="2004"/>
      <c r="AG167" s="1992"/>
      <c r="AH167" s="2004"/>
      <c r="AI167" s="1992"/>
      <c r="AJ167" s="2004"/>
      <c r="AK167" s="1992"/>
      <c r="AL167" s="2005"/>
      <c r="AM167" s="1992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2003" t="s">
        <v>171</v>
      </c>
      <c r="C170" s="1981">
        <f t="shared" si="39"/>
        <v>0</v>
      </c>
      <c r="D170" s="230">
        <f t="shared" si="40"/>
        <v>0</v>
      </c>
      <c r="E170" s="1955">
        <f t="shared" si="40"/>
        <v>0</v>
      </c>
      <c r="F170" s="1948"/>
      <c r="G170" s="1943"/>
      <c r="H170" s="1948"/>
      <c r="I170" s="1943"/>
      <c r="J170" s="1948"/>
      <c r="K170" s="1943"/>
      <c r="L170" s="1948"/>
      <c r="M170" s="279"/>
      <c r="N170" s="279"/>
      <c r="O170" s="1943"/>
      <c r="P170" s="1948"/>
      <c r="Q170" s="1943"/>
      <c r="R170" s="1971"/>
      <c r="S170" s="1943"/>
      <c r="T170" s="1971"/>
      <c r="U170" s="1943"/>
      <c r="V170" s="1948"/>
      <c r="W170" s="1943"/>
      <c r="X170" s="1971"/>
      <c r="Y170" s="1943"/>
      <c r="Z170" s="2004"/>
      <c r="AA170" s="1992"/>
      <c r="AB170" s="2004"/>
      <c r="AC170" s="1992"/>
      <c r="AD170" s="2004"/>
      <c r="AE170" s="1992"/>
      <c r="AF170" s="2004"/>
      <c r="AG170" s="1992"/>
      <c r="AH170" s="2004"/>
      <c r="AI170" s="1992"/>
      <c r="AJ170" s="2004"/>
      <c r="AK170" s="1992"/>
      <c r="AL170" s="2005"/>
      <c r="AM170" s="1992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342" t="s">
        <v>25</v>
      </c>
      <c r="B174" s="3342" t="s">
        <v>26</v>
      </c>
      <c r="C174" s="3343" t="s">
        <v>65</v>
      </c>
      <c r="D174" s="2471"/>
      <c r="E174" s="2472"/>
      <c r="F174" s="3337" t="s">
        <v>6</v>
      </c>
      <c r="G174" s="3159"/>
      <c r="H174" s="3159"/>
      <c r="I174" s="3159"/>
      <c r="J174" s="3159"/>
      <c r="K174" s="3159"/>
      <c r="L174" s="3159"/>
      <c r="M174" s="3159"/>
      <c r="N174" s="3159"/>
      <c r="O174" s="3338"/>
    </row>
    <row r="175" spans="1:39" ht="15" customHeight="1" x14ac:dyDescent="0.25">
      <c r="A175" s="2727"/>
      <c r="B175" s="2727"/>
      <c r="C175" s="2541"/>
      <c r="D175" s="2474"/>
      <c r="E175" s="2475"/>
      <c r="F175" s="3337" t="s">
        <v>167</v>
      </c>
      <c r="G175" s="3338"/>
      <c r="H175" s="3337" t="s">
        <v>142</v>
      </c>
      <c r="I175" s="3338"/>
      <c r="J175" s="3337" t="s">
        <v>168</v>
      </c>
      <c r="K175" s="3338"/>
      <c r="L175" s="3337" t="s">
        <v>169</v>
      </c>
      <c r="M175" s="3338"/>
      <c r="N175" s="3337" t="s">
        <v>124</v>
      </c>
      <c r="O175" s="3338"/>
    </row>
    <row r="176" spans="1:39" x14ac:dyDescent="0.25">
      <c r="A176" s="2479"/>
      <c r="B176" s="2479"/>
      <c r="C176" s="1587" t="s">
        <v>17</v>
      </c>
      <c r="D176" s="1791" t="s">
        <v>18</v>
      </c>
      <c r="E176" s="1904" t="s">
        <v>19</v>
      </c>
      <c r="F176" s="1625" t="s">
        <v>18</v>
      </c>
      <c r="G176" s="1904" t="s">
        <v>19</v>
      </c>
      <c r="H176" s="1625" t="s">
        <v>18</v>
      </c>
      <c r="I176" s="1904" t="s">
        <v>19</v>
      </c>
      <c r="J176" s="1625" t="s">
        <v>18</v>
      </c>
      <c r="K176" s="1904" t="s">
        <v>19</v>
      </c>
      <c r="L176" s="1625" t="s">
        <v>18</v>
      </c>
      <c r="M176" s="1904" t="s">
        <v>19</v>
      </c>
      <c r="N176" s="1625" t="s">
        <v>18</v>
      </c>
      <c r="O176" s="1904" t="s">
        <v>19</v>
      </c>
    </row>
    <row r="177" spans="1:17" x14ac:dyDescent="0.25">
      <c r="A177" s="3411" t="s">
        <v>176</v>
      </c>
      <c r="B177" s="2003" t="s">
        <v>177</v>
      </c>
      <c r="C177" s="1981">
        <f t="shared" ref="C177:C182" si="41">SUM(D177+E177)</f>
        <v>0</v>
      </c>
      <c r="D177" s="230">
        <f t="shared" ref="D177:E182" si="42">SUM(F177+H177+J177+L177+N177)</f>
        <v>0</v>
      </c>
      <c r="E177" s="1955">
        <f t="shared" si="42"/>
        <v>0</v>
      </c>
      <c r="F177" s="1948"/>
      <c r="G177" s="1945"/>
      <c r="H177" s="1948"/>
      <c r="I177" s="1943"/>
      <c r="J177" s="1971"/>
      <c r="K177" s="1945"/>
      <c r="L177" s="1948"/>
      <c r="M177" s="1943"/>
      <c r="N177" s="1948"/>
      <c r="O177" s="1943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411" t="s">
        <v>180</v>
      </c>
      <c r="B180" s="2003" t="s">
        <v>177</v>
      </c>
      <c r="C180" s="1981">
        <f t="shared" si="41"/>
        <v>0</v>
      </c>
      <c r="D180" s="230">
        <f t="shared" si="42"/>
        <v>0</v>
      </c>
      <c r="E180" s="1955">
        <f t="shared" si="42"/>
        <v>0</v>
      </c>
      <c r="F180" s="1948"/>
      <c r="G180" s="1943"/>
      <c r="H180" s="1948"/>
      <c r="I180" s="1945"/>
      <c r="J180" s="1948"/>
      <c r="K180" s="1943"/>
      <c r="L180" s="1971"/>
      <c r="M180" s="1945"/>
      <c r="N180" s="1948"/>
      <c r="O180" s="1943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343" t="s">
        <v>182</v>
      </c>
      <c r="B184" s="2472"/>
      <c r="C184" s="3343" t="s">
        <v>65</v>
      </c>
      <c r="D184" s="2471"/>
      <c r="E184" s="2472"/>
      <c r="F184" s="3337" t="s">
        <v>6</v>
      </c>
      <c r="G184" s="3159"/>
      <c r="H184" s="3159"/>
      <c r="I184" s="3159"/>
      <c r="J184" s="3159"/>
      <c r="K184" s="3159"/>
      <c r="L184" s="3159"/>
      <c r="M184" s="3159"/>
      <c r="N184" s="3159"/>
      <c r="O184" s="3159"/>
      <c r="P184" s="3159"/>
      <c r="Q184" s="3338"/>
    </row>
    <row r="185" spans="1:17" ht="15" customHeight="1" x14ac:dyDescent="0.25">
      <c r="A185" s="2759"/>
      <c r="B185" s="2489"/>
      <c r="C185" s="2541"/>
      <c r="D185" s="2474"/>
      <c r="E185" s="2475"/>
      <c r="F185" s="3337" t="s">
        <v>142</v>
      </c>
      <c r="G185" s="3338"/>
      <c r="H185" s="3337" t="s">
        <v>168</v>
      </c>
      <c r="I185" s="3338"/>
      <c r="J185" s="3337" t="s">
        <v>169</v>
      </c>
      <c r="K185" s="3338"/>
      <c r="L185" s="3337" t="s">
        <v>183</v>
      </c>
      <c r="M185" s="3338"/>
      <c r="N185" s="3337" t="s">
        <v>184</v>
      </c>
      <c r="O185" s="3338"/>
      <c r="P185" s="3337" t="s">
        <v>185</v>
      </c>
      <c r="Q185" s="3338"/>
    </row>
    <row r="186" spans="1:17" x14ac:dyDescent="0.25">
      <c r="A186" s="2541"/>
      <c r="B186" s="2475"/>
      <c r="C186" s="1587" t="s">
        <v>17</v>
      </c>
      <c r="D186" s="1791" t="s">
        <v>18</v>
      </c>
      <c r="E186" s="1904" t="s">
        <v>19</v>
      </c>
      <c r="F186" s="1625" t="s">
        <v>18</v>
      </c>
      <c r="G186" s="1904" t="s">
        <v>19</v>
      </c>
      <c r="H186" s="1625" t="s">
        <v>18</v>
      </c>
      <c r="I186" s="1904" t="s">
        <v>19</v>
      </c>
      <c r="J186" s="1625" t="s">
        <v>18</v>
      </c>
      <c r="K186" s="1903" t="s">
        <v>19</v>
      </c>
      <c r="L186" s="1625" t="s">
        <v>18</v>
      </c>
      <c r="M186" s="1904" t="s">
        <v>19</v>
      </c>
      <c r="N186" s="1625" t="s">
        <v>18</v>
      </c>
      <c r="O186" s="1904" t="s">
        <v>19</v>
      </c>
      <c r="P186" s="1625" t="s">
        <v>18</v>
      </c>
      <c r="Q186" s="1903" t="s">
        <v>19</v>
      </c>
    </row>
    <row r="187" spans="1:17" x14ac:dyDescent="0.25">
      <c r="A187" s="3349" t="s">
        <v>186</v>
      </c>
      <c r="B187" s="3350"/>
      <c r="C187" s="1981">
        <f>SUM(D187+E187)</f>
        <v>20</v>
      </c>
      <c r="D187" s="230">
        <f t="shared" ref="D187:E189" si="43">SUM(F187+H187+J187+L187+N187+P187)</f>
        <v>10</v>
      </c>
      <c r="E187" s="1955">
        <f t="shared" si="43"/>
        <v>10</v>
      </c>
      <c r="F187" s="1948">
        <v>2</v>
      </c>
      <c r="G187" s="1945">
        <v>5</v>
      </c>
      <c r="H187" s="1948">
        <v>1</v>
      </c>
      <c r="I187" s="1943">
        <v>2</v>
      </c>
      <c r="J187" s="1971">
        <v>3</v>
      </c>
      <c r="K187" s="1943">
        <v>0</v>
      </c>
      <c r="L187" s="1971">
        <v>2</v>
      </c>
      <c r="M187" s="1945">
        <v>2</v>
      </c>
      <c r="N187" s="1948">
        <v>1</v>
      </c>
      <c r="O187" s="1943">
        <v>1</v>
      </c>
      <c r="P187" s="1971">
        <v>1</v>
      </c>
      <c r="Q187" s="1943">
        <v>0</v>
      </c>
    </row>
    <row r="188" spans="1:17" x14ac:dyDescent="0.25">
      <c r="A188" s="2557" t="s">
        <v>187</v>
      </c>
      <c r="B188" s="2518"/>
      <c r="C188" s="240">
        <f>SUM(D188+E188)</f>
        <v>131</v>
      </c>
      <c r="D188" s="241">
        <f t="shared" si="43"/>
        <v>63</v>
      </c>
      <c r="E188" s="292">
        <f t="shared" si="43"/>
        <v>68</v>
      </c>
      <c r="F188" s="799">
        <v>11</v>
      </c>
      <c r="G188" s="293">
        <v>10</v>
      </c>
      <c r="H188" s="799">
        <v>16</v>
      </c>
      <c r="I188" s="260">
        <v>17</v>
      </c>
      <c r="J188" s="294">
        <v>14</v>
      </c>
      <c r="K188" s="260">
        <v>13</v>
      </c>
      <c r="L188" s="294">
        <v>10</v>
      </c>
      <c r="M188" s="293">
        <v>11</v>
      </c>
      <c r="N188" s="799">
        <v>8</v>
      </c>
      <c r="O188" s="260">
        <v>8</v>
      </c>
      <c r="P188" s="294">
        <v>4</v>
      </c>
      <c r="Q188" s="260">
        <v>9</v>
      </c>
    </row>
    <row r="189" spans="1:17" ht="15" customHeight="1" x14ac:dyDescent="0.25">
      <c r="A189" s="2558" t="s">
        <v>188</v>
      </c>
      <c r="B189" s="2559"/>
      <c r="C189" s="299">
        <f>SUM(D189+E189)</f>
        <v>39</v>
      </c>
      <c r="D189" s="241">
        <f t="shared" si="43"/>
        <v>18</v>
      </c>
      <c r="E189" s="106">
        <f t="shared" si="43"/>
        <v>21</v>
      </c>
      <c r="F189" s="51">
        <v>7</v>
      </c>
      <c r="G189" s="54">
        <v>2</v>
      </c>
      <c r="H189" s="51">
        <v>3</v>
      </c>
      <c r="I189" s="52">
        <v>4</v>
      </c>
      <c r="J189" s="132">
        <v>2</v>
      </c>
      <c r="K189" s="52">
        <v>4</v>
      </c>
      <c r="L189" s="132">
        <v>3</v>
      </c>
      <c r="M189" s="54">
        <v>4</v>
      </c>
      <c r="N189" s="51">
        <v>2</v>
      </c>
      <c r="O189" s="52">
        <v>6</v>
      </c>
      <c r="P189" s="132">
        <v>1</v>
      </c>
      <c r="Q189" s="52">
        <v>1</v>
      </c>
    </row>
    <row r="190" spans="1:17" x14ac:dyDescent="0.25">
      <c r="A190" s="3337" t="s">
        <v>65</v>
      </c>
      <c r="B190" s="3338"/>
      <c r="C190" s="1960">
        <f t="shared" ref="C190:Q190" si="44">SUM(C187:C189)</f>
        <v>190</v>
      </c>
      <c r="D190" s="2006">
        <f t="shared" si="44"/>
        <v>91</v>
      </c>
      <c r="E190" s="1980">
        <f t="shared" si="44"/>
        <v>99</v>
      </c>
      <c r="F190" s="1960">
        <f t="shared" si="44"/>
        <v>20</v>
      </c>
      <c r="G190" s="1980">
        <f t="shared" si="44"/>
        <v>17</v>
      </c>
      <c r="H190" s="1960">
        <f t="shared" si="44"/>
        <v>20</v>
      </c>
      <c r="I190" s="1980">
        <f t="shared" si="44"/>
        <v>23</v>
      </c>
      <c r="J190" s="1960">
        <f t="shared" si="44"/>
        <v>19</v>
      </c>
      <c r="K190" s="1980">
        <f t="shared" si="44"/>
        <v>17</v>
      </c>
      <c r="L190" s="1960">
        <f t="shared" si="44"/>
        <v>15</v>
      </c>
      <c r="M190" s="1980">
        <f t="shared" si="44"/>
        <v>17</v>
      </c>
      <c r="N190" s="1960">
        <f t="shared" si="44"/>
        <v>11</v>
      </c>
      <c r="O190" s="1980">
        <f t="shared" si="44"/>
        <v>15</v>
      </c>
      <c r="P190" s="1960">
        <f t="shared" si="44"/>
        <v>6</v>
      </c>
      <c r="Q190" s="1965">
        <f t="shared" si="44"/>
        <v>10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343" t="s">
        <v>191</v>
      </c>
      <c r="B193" s="2472"/>
      <c r="C193" s="3363" t="s">
        <v>116</v>
      </c>
      <c r="D193" s="2561"/>
      <c r="E193" s="3364"/>
      <c r="F193" s="3344" t="s">
        <v>6</v>
      </c>
      <c r="G193" s="3163"/>
      <c r="H193" s="3163"/>
      <c r="I193" s="3163"/>
      <c r="J193" s="3163"/>
      <c r="K193" s="3163"/>
      <c r="L193" s="3163"/>
      <c r="M193" s="3163"/>
      <c r="N193" s="3163"/>
      <c r="O193" s="3163"/>
      <c r="P193" s="3163"/>
      <c r="Q193" s="3163"/>
      <c r="R193" s="3163"/>
      <c r="S193" s="3163"/>
      <c r="T193" s="3163"/>
      <c r="U193" s="3355"/>
    </row>
    <row r="194" spans="1:94" ht="15" customHeight="1" x14ac:dyDescent="0.25">
      <c r="A194" s="2759"/>
      <c r="B194" s="2489"/>
      <c r="C194" s="2563"/>
      <c r="D194" s="2564"/>
      <c r="E194" s="2565"/>
      <c r="F194" s="3360" t="s">
        <v>159</v>
      </c>
      <c r="G194" s="3362"/>
      <c r="H194" s="3365" t="s">
        <v>139</v>
      </c>
      <c r="I194" s="3362"/>
      <c r="J194" s="3360" t="s">
        <v>109</v>
      </c>
      <c r="K194" s="3362"/>
      <c r="L194" s="3365" t="s">
        <v>110</v>
      </c>
      <c r="M194" s="3362"/>
      <c r="N194" s="3365" t="s">
        <v>140</v>
      </c>
      <c r="O194" s="3362"/>
      <c r="P194" s="3365" t="s">
        <v>192</v>
      </c>
      <c r="Q194" s="3362"/>
      <c r="R194" s="3365" t="s">
        <v>193</v>
      </c>
      <c r="S194" s="3362"/>
      <c r="T194" s="2501" t="s">
        <v>194</v>
      </c>
      <c r="U194" s="2494"/>
    </row>
    <row r="195" spans="1:94" x14ac:dyDescent="0.25">
      <c r="A195" s="2541"/>
      <c r="B195" s="2475"/>
      <c r="C195" s="1999" t="s">
        <v>17</v>
      </c>
      <c r="D195" s="2007" t="s">
        <v>18</v>
      </c>
      <c r="E195" s="1932" t="s">
        <v>19</v>
      </c>
      <c r="F195" s="1999" t="s">
        <v>18</v>
      </c>
      <c r="G195" s="2001" t="s">
        <v>19</v>
      </c>
      <c r="H195" s="2007" t="s">
        <v>18</v>
      </c>
      <c r="I195" s="2001" t="s">
        <v>19</v>
      </c>
      <c r="J195" s="1999" t="s">
        <v>18</v>
      </c>
      <c r="K195" s="2001" t="s">
        <v>19</v>
      </c>
      <c r="L195" s="2007" t="s">
        <v>18</v>
      </c>
      <c r="M195" s="2001" t="s">
        <v>19</v>
      </c>
      <c r="N195" s="2007" t="s">
        <v>18</v>
      </c>
      <c r="O195" s="2001" t="s">
        <v>19</v>
      </c>
      <c r="P195" s="2007" t="s">
        <v>18</v>
      </c>
      <c r="Q195" s="2001" t="s">
        <v>19</v>
      </c>
      <c r="R195" s="2007" t="s">
        <v>18</v>
      </c>
      <c r="S195" s="2001" t="s">
        <v>19</v>
      </c>
      <c r="T195" s="2007" t="s">
        <v>18</v>
      </c>
      <c r="U195" s="2001" t="s">
        <v>19</v>
      </c>
    </row>
    <row r="196" spans="1:94" x14ac:dyDescent="0.25">
      <c r="A196" s="3366" t="s">
        <v>195</v>
      </c>
      <c r="B196" s="3367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368" t="s">
        <v>197</v>
      </c>
      <c r="B198" s="3369"/>
      <c r="C198" s="1958">
        <f>SUM(D198+E198)</f>
        <v>0</v>
      </c>
      <c r="D198" s="1959">
        <f t="shared" si="45"/>
        <v>0</v>
      </c>
      <c r="E198" s="1934">
        <f t="shared" si="45"/>
        <v>0</v>
      </c>
      <c r="F198" s="1960">
        <f t="shared" ref="F198:U198" si="46">SUM(F196:F197)</f>
        <v>0</v>
      </c>
      <c r="G198" s="1965">
        <f t="shared" si="46"/>
        <v>0</v>
      </c>
      <c r="H198" s="1980">
        <f t="shared" si="46"/>
        <v>0</v>
      </c>
      <c r="I198" s="1965">
        <f t="shared" si="46"/>
        <v>0</v>
      </c>
      <c r="J198" s="1960">
        <f t="shared" si="46"/>
        <v>0</v>
      </c>
      <c r="K198" s="1965">
        <f t="shared" si="46"/>
        <v>0</v>
      </c>
      <c r="L198" s="1980">
        <f t="shared" si="46"/>
        <v>0</v>
      </c>
      <c r="M198" s="1965">
        <f t="shared" si="46"/>
        <v>0</v>
      </c>
      <c r="N198" s="1980">
        <f t="shared" si="46"/>
        <v>0</v>
      </c>
      <c r="O198" s="1965">
        <f t="shared" si="46"/>
        <v>0</v>
      </c>
      <c r="P198" s="1980">
        <f t="shared" si="46"/>
        <v>0</v>
      </c>
      <c r="Q198" s="1965">
        <f t="shared" si="46"/>
        <v>0</v>
      </c>
      <c r="R198" s="1980">
        <f t="shared" si="46"/>
        <v>0</v>
      </c>
      <c r="S198" s="1965">
        <f t="shared" si="46"/>
        <v>0</v>
      </c>
      <c r="T198" s="1980">
        <f t="shared" si="46"/>
        <v>0</v>
      </c>
      <c r="U198" s="1965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416" t="s">
        <v>199</v>
      </c>
      <c r="B200" s="2573"/>
      <c r="C200" s="3417" t="s">
        <v>65</v>
      </c>
      <c r="D200" s="2579"/>
      <c r="E200" s="2580"/>
      <c r="F200" s="3370" t="s">
        <v>6</v>
      </c>
      <c r="G200" s="3370"/>
      <c r="H200" s="3370"/>
      <c r="I200" s="3370"/>
      <c r="J200" s="3370"/>
      <c r="K200" s="3370"/>
      <c r="L200" s="3370"/>
      <c r="M200" s="3370"/>
      <c r="N200" s="3370"/>
      <c r="O200" s="3370"/>
      <c r="P200" s="3370"/>
      <c r="Q200" s="3370"/>
      <c r="R200" s="3370"/>
      <c r="S200" s="3370"/>
      <c r="T200" s="3370"/>
      <c r="U200" s="3370"/>
      <c r="V200" s="3370"/>
      <c r="W200" s="3370"/>
      <c r="X200" s="3370"/>
      <c r="Y200" s="3370"/>
      <c r="Z200" s="3370"/>
      <c r="AA200" s="3370"/>
      <c r="AB200" s="3370"/>
      <c r="AC200" s="3371"/>
      <c r="AD200" s="3283" t="s">
        <v>200</v>
      </c>
      <c r="AE200" s="2588"/>
      <c r="AF200" s="2591" t="s">
        <v>201</v>
      </c>
      <c r="AG200" s="2588"/>
      <c r="AH200" s="3418" t="s">
        <v>28</v>
      </c>
      <c r="AI200" s="3419" t="s">
        <v>29</v>
      </c>
    </row>
    <row r="201" spans="1:94" x14ac:dyDescent="0.25">
      <c r="A201" s="2775"/>
      <c r="B201" s="2575"/>
      <c r="C201" s="2581"/>
      <c r="D201" s="2582"/>
      <c r="E201" s="2583"/>
      <c r="F201" s="3344" t="s">
        <v>202</v>
      </c>
      <c r="G201" s="3355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372" t="s">
        <v>209</v>
      </c>
      <c r="U201" s="3372"/>
      <c r="V201" s="3372" t="s">
        <v>210</v>
      </c>
      <c r="W201" s="3372"/>
      <c r="X201" s="3372" t="s">
        <v>211</v>
      </c>
      <c r="Y201" s="3372"/>
      <c r="Z201" s="3365" t="s">
        <v>117</v>
      </c>
      <c r="AA201" s="3362"/>
      <c r="AB201" s="3365" t="s">
        <v>118</v>
      </c>
      <c r="AC201" s="3373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629" t="s">
        <v>212</v>
      </c>
      <c r="D202" s="307" t="s">
        <v>18</v>
      </c>
      <c r="E202" s="1908" t="s">
        <v>19</v>
      </c>
      <c r="F202" s="2008" t="s">
        <v>18</v>
      </c>
      <c r="G202" s="2009" t="s">
        <v>19</v>
      </c>
      <c r="H202" s="2008" t="s">
        <v>18</v>
      </c>
      <c r="I202" s="2009" t="s">
        <v>19</v>
      </c>
      <c r="J202" s="2008" t="s">
        <v>18</v>
      </c>
      <c r="K202" s="2009" t="s">
        <v>19</v>
      </c>
      <c r="L202" s="2008" t="s">
        <v>18</v>
      </c>
      <c r="M202" s="2009" t="s">
        <v>19</v>
      </c>
      <c r="N202" s="2008" t="s">
        <v>18</v>
      </c>
      <c r="O202" s="2009" t="s">
        <v>19</v>
      </c>
      <c r="P202" s="2008" t="s">
        <v>18</v>
      </c>
      <c r="Q202" s="2009" t="s">
        <v>19</v>
      </c>
      <c r="R202" s="2008" t="s">
        <v>18</v>
      </c>
      <c r="S202" s="2009" t="s">
        <v>19</v>
      </c>
      <c r="T202" s="2008" t="s">
        <v>18</v>
      </c>
      <c r="U202" s="2009" t="s">
        <v>19</v>
      </c>
      <c r="V202" s="2008" t="s">
        <v>18</v>
      </c>
      <c r="W202" s="2009" t="s">
        <v>19</v>
      </c>
      <c r="X202" s="2008" t="s">
        <v>18</v>
      </c>
      <c r="Y202" s="2009" t="s">
        <v>19</v>
      </c>
      <c r="Z202" s="2008" t="s">
        <v>18</v>
      </c>
      <c r="AA202" s="2009" t="s">
        <v>19</v>
      </c>
      <c r="AB202" s="2008" t="s">
        <v>18</v>
      </c>
      <c r="AC202" s="2010" t="s">
        <v>19</v>
      </c>
      <c r="AD202" s="2011" t="s">
        <v>18</v>
      </c>
      <c r="AE202" s="2009" t="s">
        <v>19</v>
      </c>
      <c r="AF202" s="2011" t="s">
        <v>18</v>
      </c>
      <c r="AG202" s="2009" t="s">
        <v>19</v>
      </c>
      <c r="AH202" s="2595"/>
      <c r="AI202" s="2598" t="s">
        <v>19</v>
      </c>
    </row>
    <row r="203" spans="1:94" x14ac:dyDescent="0.25">
      <c r="A203" s="3420" t="s">
        <v>213</v>
      </c>
      <c r="B203" s="2012" t="s">
        <v>132</v>
      </c>
      <c r="C203" s="2013">
        <f>SUM(D203+E203)</f>
        <v>0</v>
      </c>
      <c r="D203" s="2014">
        <f>SUM(F203+H203+J203+L203+N203+P203+R203+T203+V203+X203+Z203+AB203)</f>
        <v>0</v>
      </c>
      <c r="E203" s="2015">
        <f>SUM(G203+I203+K203+M203+O203+Q203+S203+U203+W203+Y203+AA203+AC203)</f>
        <v>0</v>
      </c>
      <c r="F203" s="2016"/>
      <c r="G203" s="2017"/>
      <c r="H203" s="2016"/>
      <c r="I203" s="2017"/>
      <c r="J203" s="2016"/>
      <c r="K203" s="2017"/>
      <c r="L203" s="2016"/>
      <c r="M203" s="2017"/>
      <c r="N203" s="2016"/>
      <c r="O203" s="2017"/>
      <c r="P203" s="2016"/>
      <c r="Q203" s="2018"/>
      <c r="R203" s="2016"/>
      <c r="S203" s="2018"/>
      <c r="T203" s="2016"/>
      <c r="U203" s="2017"/>
      <c r="V203" s="2016"/>
      <c r="W203" s="2017"/>
      <c r="X203" s="2016"/>
      <c r="Y203" s="2018"/>
      <c r="Z203" s="2016"/>
      <c r="AA203" s="2018"/>
      <c r="AB203" s="2016"/>
      <c r="AC203" s="2019"/>
      <c r="AD203" s="2017"/>
      <c r="AE203" s="2018"/>
      <c r="AF203" s="2017"/>
      <c r="AG203" s="2018"/>
      <c r="AH203" s="2020"/>
      <c r="AI203" s="2018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2021">
        <f>SUM(D205+E205)</f>
        <v>0</v>
      </c>
      <c r="D205" s="2022">
        <f t="shared" ref="D205:AI205" si="47">SUM(D203+D204)</f>
        <v>0</v>
      </c>
      <c r="E205" s="2023">
        <f t="shared" si="47"/>
        <v>0</v>
      </c>
      <c r="F205" s="2021">
        <f t="shared" si="47"/>
        <v>0</v>
      </c>
      <c r="G205" s="2024">
        <f t="shared" si="47"/>
        <v>0</v>
      </c>
      <c r="H205" s="2021">
        <f t="shared" si="47"/>
        <v>0</v>
      </c>
      <c r="I205" s="2024">
        <f t="shared" si="47"/>
        <v>0</v>
      </c>
      <c r="J205" s="2021">
        <f t="shared" si="47"/>
        <v>0</v>
      </c>
      <c r="K205" s="2024">
        <f t="shared" si="47"/>
        <v>0</v>
      </c>
      <c r="L205" s="2021">
        <f t="shared" si="47"/>
        <v>0</v>
      </c>
      <c r="M205" s="2024">
        <f t="shared" si="47"/>
        <v>0</v>
      </c>
      <c r="N205" s="2021">
        <f t="shared" si="47"/>
        <v>0</v>
      </c>
      <c r="O205" s="2024">
        <f t="shared" si="47"/>
        <v>0</v>
      </c>
      <c r="P205" s="2021">
        <f t="shared" si="47"/>
        <v>0</v>
      </c>
      <c r="Q205" s="2024">
        <f t="shared" si="47"/>
        <v>0</v>
      </c>
      <c r="R205" s="2021">
        <f t="shared" si="47"/>
        <v>0</v>
      </c>
      <c r="S205" s="2024">
        <f t="shared" si="47"/>
        <v>0</v>
      </c>
      <c r="T205" s="2021">
        <f t="shared" si="47"/>
        <v>0</v>
      </c>
      <c r="U205" s="2024">
        <f t="shared" si="47"/>
        <v>0</v>
      </c>
      <c r="V205" s="2021">
        <f t="shared" si="47"/>
        <v>0</v>
      </c>
      <c r="W205" s="2024">
        <f t="shared" si="47"/>
        <v>0</v>
      </c>
      <c r="X205" s="2021">
        <f t="shared" si="47"/>
        <v>0</v>
      </c>
      <c r="Y205" s="2024">
        <f t="shared" si="47"/>
        <v>0</v>
      </c>
      <c r="Z205" s="2021">
        <f t="shared" si="47"/>
        <v>0</v>
      </c>
      <c r="AA205" s="2024">
        <f t="shared" si="47"/>
        <v>0</v>
      </c>
      <c r="AB205" s="2021">
        <f t="shared" si="47"/>
        <v>0</v>
      </c>
      <c r="AC205" s="2025">
        <f t="shared" si="47"/>
        <v>0</v>
      </c>
      <c r="AD205" s="2022">
        <f t="shared" si="47"/>
        <v>0</v>
      </c>
      <c r="AE205" s="2024">
        <f t="shared" si="47"/>
        <v>0</v>
      </c>
      <c r="AF205" s="2022">
        <f t="shared" si="47"/>
        <v>0</v>
      </c>
      <c r="AG205" s="2024">
        <f t="shared" si="47"/>
        <v>0</v>
      </c>
      <c r="AH205" s="2026">
        <f t="shared" si="47"/>
        <v>0</v>
      </c>
      <c r="AI205" s="2023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416" t="s">
        <v>216</v>
      </c>
      <c r="B207" s="2573"/>
      <c r="C207" s="2579" t="s">
        <v>65</v>
      </c>
      <c r="D207" s="2579"/>
      <c r="E207" s="2580"/>
      <c r="F207" s="3374" t="s">
        <v>6</v>
      </c>
      <c r="G207" s="3189"/>
      <c r="H207" s="3189"/>
      <c r="I207" s="3189"/>
      <c r="J207" s="3189"/>
      <c r="K207" s="3189"/>
      <c r="L207" s="3189"/>
      <c r="M207" s="3189"/>
      <c r="N207" s="3189"/>
      <c r="O207" s="3189"/>
      <c r="P207" s="3375" t="s">
        <v>217</v>
      </c>
      <c r="Q207" s="3189"/>
      <c r="R207" s="3189"/>
      <c r="S207" s="3283" t="s">
        <v>28</v>
      </c>
      <c r="T207" s="3419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351" t="s">
        <v>218</v>
      </c>
      <c r="G208" s="3351"/>
      <c r="H208" s="3351" t="s">
        <v>31</v>
      </c>
      <c r="I208" s="3351"/>
      <c r="J208" s="3351" t="s">
        <v>137</v>
      </c>
      <c r="K208" s="3351"/>
      <c r="L208" s="3351" t="s">
        <v>219</v>
      </c>
      <c r="M208" s="3351"/>
      <c r="N208" s="3351" t="s">
        <v>220</v>
      </c>
      <c r="O208" s="3337"/>
      <c r="P208" s="3292" t="s">
        <v>221</v>
      </c>
      <c r="Q208" s="3421" t="s">
        <v>222</v>
      </c>
      <c r="R208" s="3416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908" t="s">
        <v>19</v>
      </c>
      <c r="F209" s="2008" t="s">
        <v>18</v>
      </c>
      <c r="G209" s="2009" t="s">
        <v>19</v>
      </c>
      <c r="H209" s="2008" t="s">
        <v>18</v>
      </c>
      <c r="I209" s="2009" t="s">
        <v>19</v>
      </c>
      <c r="J209" s="2008" t="s">
        <v>18</v>
      </c>
      <c r="K209" s="2009" t="s">
        <v>19</v>
      </c>
      <c r="L209" s="2008" t="s">
        <v>18</v>
      </c>
      <c r="M209" s="2009" t="s">
        <v>19</v>
      </c>
      <c r="N209" s="2008" t="s">
        <v>18</v>
      </c>
      <c r="O209" s="2027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376" t="s">
        <v>224</v>
      </c>
      <c r="B210" s="3377"/>
      <c r="C210" s="2014">
        <f>SUM(D210+E210)</f>
        <v>0</v>
      </c>
      <c r="D210" s="331">
        <f t="shared" ref="D210:E212" si="48">SUM(F210+H210+J210+L210+N210)</f>
        <v>0</v>
      </c>
      <c r="E210" s="2028">
        <f t="shared" si="48"/>
        <v>0</v>
      </c>
      <c r="F210" s="2016"/>
      <c r="G210" s="2018"/>
      <c r="H210" s="2016"/>
      <c r="I210" s="2018"/>
      <c r="J210" s="2016"/>
      <c r="K210" s="2018"/>
      <c r="L210" s="2016"/>
      <c r="M210" s="2018"/>
      <c r="N210" s="2016"/>
      <c r="O210" s="2029"/>
      <c r="P210" s="2030"/>
      <c r="Q210" s="334"/>
      <c r="R210" s="2031"/>
      <c r="S210" s="2030"/>
      <c r="T210" s="2032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416" t="s">
        <v>216</v>
      </c>
      <c r="B214" s="2573"/>
      <c r="C214" s="3337" t="s">
        <v>228</v>
      </c>
      <c r="D214" s="3348"/>
      <c r="E214" s="2471" t="s">
        <v>28</v>
      </c>
      <c r="F214" s="3295" t="s">
        <v>29</v>
      </c>
    </row>
    <row r="215" spans="1:93" x14ac:dyDescent="0.25">
      <c r="A215" s="2576"/>
      <c r="B215" s="2577"/>
      <c r="C215" s="2008" t="s">
        <v>18</v>
      </c>
      <c r="D215" s="2010" t="s">
        <v>19</v>
      </c>
      <c r="E215" s="2474"/>
      <c r="F215" s="2619"/>
    </row>
    <row r="216" spans="1:93" x14ac:dyDescent="0.25">
      <c r="A216" s="3383" t="s">
        <v>65</v>
      </c>
      <c r="B216" s="3384"/>
      <c r="C216" s="2033">
        <f>SUM(C217:C219)</f>
        <v>0</v>
      </c>
      <c r="D216" s="2034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385" t="s">
        <v>229</v>
      </c>
      <c r="B217" s="3386"/>
      <c r="C217" s="2016"/>
      <c r="D217" s="2019"/>
      <c r="E217" s="2029"/>
      <c r="F217" s="2032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909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909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910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909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911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378" t="s">
        <v>216</v>
      </c>
      <c r="B227" s="3378"/>
      <c r="C227" s="3378" t="s">
        <v>241</v>
      </c>
      <c r="D227" s="3379"/>
      <c r="E227" s="3196" t="s">
        <v>28</v>
      </c>
      <c r="F227" s="3380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378"/>
      <c r="B228" s="3378"/>
      <c r="C228" s="2035" t="s">
        <v>18</v>
      </c>
      <c r="D228" s="2036" t="s">
        <v>19</v>
      </c>
      <c r="E228" s="3196"/>
      <c r="F228" s="3380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381" t="s">
        <v>65</v>
      </c>
      <c r="B229" s="3381"/>
      <c r="C229" s="2037">
        <f>SUM(C230:C231)</f>
        <v>0</v>
      </c>
      <c r="D229" s="2038">
        <f>SUM(D230:D231)</f>
        <v>0</v>
      </c>
      <c r="E229" s="1648">
        <f>SUM(E230:E231)</f>
        <v>0</v>
      </c>
      <c r="F229" s="2039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382" t="s">
        <v>242</v>
      </c>
      <c r="B230" s="3382"/>
      <c r="C230" s="2040"/>
      <c r="D230" s="2041"/>
      <c r="E230" s="2042"/>
      <c r="F230" s="2043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387" t="s">
        <v>244</v>
      </c>
      <c r="B232" s="2044" t="s">
        <v>245</v>
      </c>
      <c r="C232" s="2040"/>
      <c r="D232" s="2041"/>
      <c r="E232" s="2042"/>
      <c r="F232" s="2043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387"/>
      <c r="B233" s="1912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387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387"/>
      <c r="B235" s="1912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416" t="s">
        <v>250</v>
      </c>
      <c r="B237" s="2573"/>
      <c r="C237" s="3337" t="s">
        <v>251</v>
      </c>
      <c r="D237" s="3159"/>
      <c r="E237" s="3338"/>
    </row>
    <row r="238" spans="1:92" x14ac:dyDescent="0.25">
      <c r="A238" s="2775"/>
      <c r="B238" s="2575"/>
      <c r="C238" s="3422" t="s">
        <v>252</v>
      </c>
      <c r="D238" s="3337" t="s">
        <v>253</v>
      </c>
      <c r="E238" s="3338"/>
    </row>
    <row r="239" spans="1:92" x14ac:dyDescent="0.25">
      <c r="A239" s="2576"/>
      <c r="B239" s="2577"/>
      <c r="C239" s="2642"/>
      <c r="D239" s="2045" t="s">
        <v>254</v>
      </c>
      <c r="E239" s="2009" t="s">
        <v>255</v>
      </c>
    </row>
    <row r="240" spans="1:92" x14ac:dyDescent="0.25">
      <c r="A240" s="3385" t="s">
        <v>256</v>
      </c>
      <c r="B240" s="3386"/>
      <c r="C240" s="2046"/>
      <c r="D240" s="2016"/>
      <c r="E240" s="2018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388" t="s">
        <v>59</v>
      </c>
      <c r="B260" s="3388"/>
      <c r="C260" s="3343" t="s">
        <v>65</v>
      </c>
      <c r="D260" s="2471"/>
      <c r="E260" s="2472"/>
      <c r="F260" s="3351" t="s">
        <v>6</v>
      </c>
      <c r="G260" s="3351"/>
      <c r="H260" s="3351"/>
      <c r="I260" s="3351"/>
      <c r="J260" s="3351"/>
      <c r="K260" s="3351"/>
      <c r="L260" s="3351"/>
      <c r="M260" s="3351"/>
      <c r="N260" s="3351"/>
      <c r="O260" s="3351"/>
      <c r="P260" s="3308" t="s">
        <v>270</v>
      </c>
      <c r="Q260" s="453"/>
      <c r="R260" s="453"/>
    </row>
    <row r="261" spans="1:49" x14ac:dyDescent="0.25">
      <c r="A261" s="3388"/>
      <c r="B261" s="3388"/>
      <c r="C261" s="2541"/>
      <c r="D261" s="2474"/>
      <c r="E261" s="2475"/>
      <c r="F261" s="3337" t="s">
        <v>159</v>
      </c>
      <c r="G261" s="3338"/>
      <c r="H261" s="3337" t="s">
        <v>139</v>
      </c>
      <c r="I261" s="3338"/>
      <c r="J261" s="3337" t="s">
        <v>109</v>
      </c>
      <c r="K261" s="3338"/>
      <c r="L261" s="3360" t="s">
        <v>110</v>
      </c>
      <c r="M261" s="3362"/>
      <c r="N261" s="3365" t="s">
        <v>140</v>
      </c>
      <c r="O261" s="3362"/>
      <c r="P261" s="2665"/>
      <c r="Q261" s="454"/>
      <c r="R261" s="2673"/>
    </row>
    <row r="262" spans="1:49" x14ac:dyDescent="0.25">
      <c r="A262" s="3388"/>
      <c r="B262" s="3388"/>
      <c r="C262" s="1587" t="s">
        <v>17</v>
      </c>
      <c r="D262" s="455" t="s">
        <v>18</v>
      </c>
      <c r="E262" s="1904" t="s">
        <v>19</v>
      </c>
      <c r="F262" s="1625" t="s">
        <v>18</v>
      </c>
      <c r="G262" s="1904" t="s">
        <v>19</v>
      </c>
      <c r="H262" s="1625" t="s">
        <v>18</v>
      </c>
      <c r="I262" s="1904" t="s">
        <v>19</v>
      </c>
      <c r="J262" s="1625" t="s">
        <v>18</v>
      </c>
      <c r="K262" s="1904" t="s">
        <v>19</v>
      </c>
      <c r="L262" s="1999" t="s">
        <v>18</v>
      </c>
      <c r="M262" s="1901" t="s">
        <v>19</v>
      </c>
      <c r="N262" s="2007" t="s">
        <v>18</v>
      </c>
      <c r="O262" s="2001" t="s">
        <v>19</v>
      </c>
      <c r="P262" s="2666"/>
      <c r="Q262" s="454"/>
      <c r="R262" s="2673"/>
    </row>
    <row r="263" spans="1:49" x14ac:dyDescent="0.25">
      <c r="A263" s="3423" t="s">
        <v>170</v>
      </c>
      <c r="B263" s="2047" t="s">
        <v>271</v>
      </c>
      <c r="C263" s="1981">
        <f t="shared" ref="C263:C268" si="73">SUM(D263:E263)</f>
        <v>0</v>
      </c>
      <c r="D263" s="1982">
        <f t="shared" ref="D263:E268" si="74">+F263+H263+J263+L263+N263</f>
        <v>0</v>
      </c>
      <c r="E263" s="1955">
        <f t="shared" si="74"/>
        <v>0</v>
      </c>
      <c r="F263" s="1971"/>
      <c r="G263" s="1943"/>
      <c r="H263" s="1948"/>
      <c r="I263" s="1943"/>
      <c r="J263" s="1948"/>
      <c r="K263" s="1943"/>
      <c r="L263" s="1948"/>
      <c r="M263" s="1943"/>
      <c r="N263" s="1971"/>
      <c r="O263" s="1943"/>
      <c r="P263" s="2048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423" t="s">
        <v>174</v>
      </c>
      <c r="B266" s="2047" t="s">
        <v>271</v>
      </c>
      <c r="C266" s="1981">
        <f t="shared" si="73"/>
        <v>0</v>
      </c>
      <c r="D266" s="1982">
        <f t="shared" si="74"/>
        <v>0</v>
      </c>
      <c r="E266" s="1955">
        <f t="shared" si="74"/>
        <v>0</v>
      </c>
      <c r="F266" s="1971"/>
      <c r="G266" s="1943"/>
      <c r="H266" s="1948"/>
      <c r="I266" s="1943"/>
      <c r="J266" s="1948"/>
      <c r="K266" s="1943"/>
      <c r="L266" s="1948"/>
      <c r="M266" s="1943"/>
      <c r="N266" s="1971"/>
      <c r="O266" s="1945"/>
      <c r="P266" s="2049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424" t="s">
        <v>25</v>
      </c>
      <c r="B270" s="3424" t="s">
        <v>273</v>
      </c>
      <c r="C270" s="3425" t="s">
        <v>274</v>
      </c>
      <c r="D270" s="2681"/>
      <c r="E270" s="2682"/>
      <c r="F270" s="3389" t="s">
        <v>6</v>
      </c>
      <c r="G270" s="3209"/>
      <c r="H270" s="3209"/>
      <c r="I270" s="3209"/>
      <c r="J270" s="3209"/>
      <c r="K270" s="3209"/>
      <c r="L270" s="3209"/>
      <c r="M270" s="3209"/>
      <c r="N270" s="3209"/>
      <c r="O270" s="3209"/>
      <c r="P270" s="3209"/>
      <c r="Q270" s="3209"/>
      <c r="R270" s="3209"/>
      <c r="S270" s="3209"/>
      <c r="T270" s="3209"/>
      <c r="U270" s="3209"/>
      <c r="V270" s="3209"/>
      <c r="W270" s="3209"/>
      <c r="X270" s="3209"/>
      <c r="Y270" s="3209"/>
      <c r="Z270" s="3209"/>
      <c r="AA270" s="3209"/>
      <c r="AB270" s="3209"/>
      <c r="AC270" s="3209"/>
      <c r="AD270" s="3209"/>
      <c r="AE270" s="3209"/>
      <c r="AF270" s="3209"/>
      <c r="AG270" s="3209"/>
      <c r="AH270" s="3209"/>
      <c r="AI270" s="3209"/>
      <c r="AJ270" s="3209"/>
      <c r="AK270" s="3209"/>
      <c r="AL270" s="3209"/>
      <c r="AM270" s="3390"/>
      <c r="AN270" s="3393" t="s">
        <v>275</v>
      </c>
      <c r="AO270" s="3209"/>
      <c r="AP270" s="3209"/>
      <c r="AQ270" s="3209"/>
      <c r="AR270" s="3209"/>
      <c r="AS270" s="3209"/>
      <c r="AT270" s="3209"/>
      <c r="AU270" s="3390"/>
      <c r="AV270" s="2682" t="s">
        <v>276</v>
      </c>
      <c r="AW270" s="3426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389" t="s">
        <v>159</v>
      </c>
      <c r="G271" s="3394"/>
      <c r="H271" s="3389" t="s">
        <v>139</v>
      </c>
      <c r="I271" s="3394"/>
      <c r="J271" s="3389" t="s">
        <v>109</v>
      </c>
      <c r="K271" s="3394"/>
      <c r="L271" s="3389" t="s">
        <v>110</v>
      </c>
      <c r="M271" s="3394"/>
      <c r="N271" s="3389" t="s">
        <v>140</v>
      </c>
      <c r="O271" s="3394"/>
      <c r="P271" s="3391" t="s">
        <v>160</v>
      </c>
      <c r="Q271" s="3392"/>
      <c r="R271" s="3391" t="s">
        <v>161</v>
      </c>
      <c r="S271" s="3392"/>
      <c r="T271" s="3391" t="s">
        <v>162</v>
      </c>
      <c r="U271" s="3392"/>
      <c r="V271" s="3391" t="s">
        <v>163</v>
      </c>
      <c r="W271" s="3392"/>
      <c r="X271" s="3391" t="s">
        <v>164</v>
      </c>
      <c r="Y271" s="3392"/>
      <c r="Z271" s="3391" t="s">
        <v>165</v>
      </c>
      <c r="AA271" s="3392"/>
      <c r="AB271" s="3391" t="s">
        <v>166</v>
      </c>
      <c r="AC271" s="3392"/>
      <c r="AD271" s="3391" t="s">
        <v>167</v>
      </c>
      <c r="AE271" s="3392"/>
      <c r="AF271" s="3391" t="s">
        <v>142</v>
      </c>
      <c r="AG271" s="3392"/>
      <c r="AH271" s="3391" t="s">
        <v>168</v>
      </c>
      <c r="AI271" s="3392"/>
      <c r="AJ271" s="3391" t="s">
        <v>169</v>
      </c>
      <c r="AK271" s="3392"/>
      <c r="AL271" s="3391" t="s">
        <v>124</v>
      </c>
      <c r="AM271" s="3395"/>
      <c r="AN271" s="3393" t="s">
        <v>277</v>
      </c>
      <c r="AO271" s="3394"/>
      <c r="AP271" s="3389" t="s">
        <v>278</v>
      </c>
      <c r="AQ271" s="3394"/>
      <c r="AR271" s="3389" t="s">
        <v>279</v>
      </c>
      <c r="AS271" s="3394"/>
      <c r="AT271" s="3389" t="s">
        <v>280</v>
      </c>
      <c r="AU271" s="3390"/>
      <c r="AV271" s="2692"/>
      <c r="AW271" s="2820"/>
    </row>
    <row r="272" spans="1:49" x14ac:dyDescent="0.25">
      <c r="A272" s="2679"/>
      <c r="B272" s="2679"/>
      <c r="C272" s="2050" t="s">
        <v>17</v>
      </c>
      <c r="D272" s="471" t="s">
        <v>18</v>
      </c>
      <c r="E272" s="1913" t="s">
        <v>19</v>
      </c>
      <c r="F272" s="2050" t="s">
        <v>18</v>
      </c>
      <c r="G272" s="1913" t="s">
        <v>19</v>
      </c>
      <c r="H272" s="2050" t="s">
        <v>18</v>
      </c>
      <c r="I272" s="1913" t="s">
        <v>19</v>
      </c>
      <c r="J272" s="2050" t="s">
        <v>18</v>
      </c>
      <c r="K272" s="1913" t="s">
        <v>19</v>
      </c>
      <c r="L272" s="2050" t="s">
        <v>18</v>
      </c>
      <c r="M272" s="1913" t="s">
        <v>19</v>
      </c>
      <c r="N272" s="2050" t="s">
        <v>18</v>
      </c>
      <c r="O272" s="1913" t="s">
        <v>19</v>
      </c>
      <c r="P272" s="2050" t="s">
        <v>18</v>
      </c>
      <c r="Q272" s="1913" t="s">
        <v>19</v>
      </c>
      <c r="R272" s="2050" t="s">
        <v>18</v>
      </c>
      <c r="S272" s="1913" t="s">
        <v>19</v>
      </c>
      <c r="T272" s="2050" t="s">
        <v>18</v>
      </c>
      <c r="U272" s="1913" t="s">
        <v>19</v>
      </c>
      <c r="V272" s="2050" t="s">
        <v>18</v>
      </c>
      <c r="W272" s="1913" t="s">
        <v>19</v>
      </c>
      <c r="X272" s="2050" t="s">
        <v>18</v>
      </c>
      <c r="Y272" s="1913" t="s">
        <v>19</v>
      </c>
      <c r="Z272" s="2050" t="s">
        <v>18</v>
      </c>
      <c r="AA272" s="1913" t="s">
        <v>19</v>
      </c>
      <c r="AB272" s="2050" t="s">
        <v>18</v>
      </c>
      <c r="AC272" s="1913" t="s">
        <v>19</v>
      </c>
      <c r="AD272" s="2050" t="s">
        <v>18</v>
      </c>
      <c r="AE272" s="1913" t="s">
        <v>19</v>
      </c>
      <c r="AF272" s="2050" t="s">
        <v>18</v>
      </c>
      <c r="AG272" s="1913" t="s">
        <v>19</v>
      </c>
      <c r="AH272" s="2050" t="s">
        <v>18</v>
      </c>
      <c r="AI272" s="1913" t="s">
        <v>19</v>
      </c>
      <c r="AJ272" s="2050" t="s">
        <v>18</v>
      </c>
      <c r="AK272" s="1913" t="s">
        <v>19</v>
      </c>
      <c r="AL272" s="2050" t="s">
        <v>18</v>
      </c>
      <c r="AM272" s="473" t="s">
        <v>19</v>
      </c>
      <c r="AN272" s="2050" t="s">
        <v>18</v>
      </c>
      <c r="AO272" s="1913" t="s">
        <v>19</v>
      </c>
      <c r="AP272" s="2050" t="s">
        <v>18</v>
      </c>
      <c r="AQ272" s="1913" t="s">
        <v>19</v>
      </c>
      <c r="AR272" s="2050" t="s">
        <v>18</v>
      </c>
      <c r="AS272" s="1913" t="s">
        <v>19</v>
      </c>
      <c r="AT272" s="2050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2051" t="s">
        <v>282</v>
      </c>
      <c r="C273" s="2052">
        <f t="shared" ref="C273:C321" si="75">SUM(D273,E273)</f>
        <v>0</v>
      </c>
      <c r="D273" s="2053">
        <f t="shared" ref="D273:E304" si="76">SUM(F273,H273,J273,L273,N273,P273,R273,T273,V273,X273,Z273,AB273,AD273,AF273,AH273,AJ273,AL273)</f>
        <v>0</v>
      </c>
      <c r="E273" s="2054">
        <f t="shared" si="76"/>
        <v>0</v>
      </c>
      <c r="F273" s="2055"/>
      <c r="G273" s="2056"/>
      <c r="H273" s="2055"/>
      <c r="I273" s="2056"/>
      <c r="J273" s="2055"/>
      <c r="K273" s="2056"/>
      <c r="L273" s="2055"/>
      <c r="M273" s="2056"/>
      <c r="N273" s="2055"/>
      <c r="O273" s="2056"/>
      <c r="P273" s="2055"/>
      <c r="Q273" s="2056"/>
      <c r="R273" s="2055"/>
      <c r="S273" s="2056"/>
      <c r="T273" s="2055"/>
      <c r="U273" s="2056"/>
      <c r="V273" s="2055"/>
      <c r="W273" s="2056"/>
      <c r="X273" s="2055"/>
      <c r="Y273" s="2056"/>
      <c r="Z273" s="2055"/>
      <c r="AA273" s="2056"/>
      <c r="AB273" s="2055"/>
      <c r="AC273" s="2056"/>
      <c r="AD273" s="2055"/>
      <c r="AE273" s="2056"/>
      <c r="AF273" s="2055"/>
      <c r="AG273" s="2056"/>
      <c r="AH273" s="2055"/>
      <c r="AI273" s="2056"/>
      <c r="AJ273" s="2055"/>
      <c r="AK273" s="2056"/>
      <c r="AL273" s="2055"/>
      <c r="AM273" s="2057"/>
      <c r="AN273" s="2052"/>
      <c r="AO273" s="2052"/>
      <c r="AP273" s="2055"/>
      <c r="AQ273" s="2056"/>
      <c r="AR273" s="2055"/>
      <c r="AS273" s="2056"/>
      <c r="AT273" s="2055"/>
      <c r="AU273" s="2057"/>
      <c r="AV273" s="2058"/>
      <c r="AW273" s="2059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2060" t="s">
        <v>284</v>
      </c>
      <c r="C275" s="2061">
        <f t="shared" si="75"/>
        <v>0</v>
      </c>
      <c r="D275" s="2062">
        <f t="shared" si="76"/>
        <v>0</v>
      </c>
      <c r="E275" s="2063">
        <f t="shared" si="76"/>
        <v>0</v>
      </c>
      <c r="F275" s="2064">
        <f t="shared" ref="F275:AW275" si="77">SUM(F273:F274)</f>
        <v>0</v>
      </c>
      <c r="G275" s="2065">
        <f t="shared" si="77"/>
        <v>0</v>
      </c>
      <c r="H275" s="2064">
        <f t="shared" si="77"/>
        <v>0</v>
      </c>
      <c r="I275" s="2065">
        <f t="shared" si="77"/>
        <v>0</v>
      </c>
      <c r="J275" s="2064">
        <f t="shared" si="77"/>
        <v>0</v>
      </c>
      <c r="K275" s="2066">
        <f t="shared" si="77"/>
        <v>0</v>
      </c>
      <c r="L275" s="2064">
        <f t="shared" si="77"/>
        <v>0</v>
      </c>
      <c r="M275" s="2066">
        <f t="shared" si="77"/>
        <v>0</v>
      </c>
      <c r="N275" s="2064">
        <f t="shared" si="77"/>
        <v>0</v>
      </c>
      <c r="O275" s="2066">
        <f t="shared" si="77"/>
        <v>0</v>
      </c>
      <c r="P275" s="2064">
        <f t="shared" si="77"/>
        <v>0</v>
      </c>
      <c r="Q275" s="2066">
        <f t="shared" si="77"/>
        <v>0</v>
      </c>
      <c r="R275" s="2064">
        <f t="shared" si="77"/>
        <v>0</v>
      </c>
      <c r="S275" s="2066">
        <f t="shared" si="77"/>
        <v>0</v>
      </c>
      <c r="T275" s="2064">
        <f t="shared" si="77"/>
        <v>0</v>
      </c>
      <c r="U275" s="2066">
        <f t="shared" si="77"/>
        <v>0</v>
      </c>
      <c r="V275" s="2064">
        <f t="shared" si="77"/>
        <v>0</v>
      </c>
      <c r="W275" s="2066">
        <f t="shared" si="77"/>
        <v>0</v>
      </c>
      <c r="X275" s="2064">
        <f t="shared" si="77"/>
        <v>0</v>
      </c>
      <c r="Y275" s="2066">
        <f t="shared" si="77"/>
        <v>0</v>
      </c>
      <c r="Z275" s="2064">
        <f t="shared" si="77"/>
        <v>0</v>
      </c>
      <c r="AA275" s="2066">
        <f t="shared" si="77"/>
        <v>0</v>
      </c>
      <c r="AB275" s="2064">
        <f t="shared" si="77"/>
        <v>0</v>
      </c>
      <c r="AC275" s="2066">
        <f t="shared" si="77"/>
        <v>0</v>
      </c>
      <c r="AD275" s="2064">
        <f t="shared" si="77"/>
        <v>0</v>
      </c>
      <c r="AE275" s="2066">
        <f t="shared" si="77"/>
        <v>0</v>
      </c>
      <c r="AF275" s="2064">
        <f t="shared" si="77"/>
        <v>0</v>
      </c>
      <c r="AG275" s="2066">
        <f t="shared" si="77"/>
        <v>0</v>
      </c>
      <c r="AH275" s="2064">
        <f t="shared" si="77"/>
        <v>0</v>
      </c>
      <c r="AI275" s="2066">
        <f t="shared" si="77"/>
        <v>0</v>
      </c>
      <c r="AJ275" s="2064">
        <f t="shared" si="77"/>
        <v>0</v>
      </c>
      <c r="AK275" s="2066">
        <f t="shared" si="77"/>
        <v>0</v>
      </c>
      <c r="AL275" s="2067">
        <f t="shared" si="77"/>
        <v>0</v>
      </c>
      <c r="AM275" s="2068">
        <f t="shared" si="77"/>
        <v>0</v>
      </c>
      <c r="AN275" s="2061">
        <f t="shared" si="77"/>
        <v>0</v>
      </c>
      <c r="AO275" s="2061">
        <f t="shared" si="77"/>
        <v>0</v>
      </c>
      <c r="AP275" s="2064">
        <f t="shared" si="77"/>
        <v>0</v>
      </c>
      <c r="AQ275" s="2066">
        <f t="shared" si="77"/>
        <v>0</v>
      </c>
      <c r="AR275" s="2064">
        <f t="shared" si="77"/>
        <v>0</v>
      </c>
      <c r="AS275" s="2066">
        <f t="shared" si="77"/>
        <v>0</v>
      </c>
      <c r="AT275" s="2067">
        <f t="shared" si="77"/>
        <v>0</v>
      </c>
      <c r="AU275" s="2068">
        <f t="shared" si="77"/>
        <v>0</v>
      </c>
      <c r="AV275" s="2065">
        <f t="shared" si="77"/>
        <v>0</v>
      </c>
      <c r="AW275" s="2069">
        <f t="shared" si="77"/>
        <v>0</v>
      </c>
    </row>
    <row r="276" spans="1:90" ht="15" customHeight="1" x14ac:dyDescent="0.25">
      <c r="A276" s="2698" t="s">
        <v>285</v>
      </c>
      <c r="B276" s="2051" t="s">
        <v>282</v>
      </c>
      <c r="C276" s="2052">
        <f t="shared" si="75"/>
        <v>0</v>
      </c>
      <c r="D276" s="2053">
        <f t="shared" si="76"/>
        <v>0</v>
      </c>
      <c r="E276" s="2054">
        <f t="shared" si="76"/>
        <v>0</v>
      </c>
      <c r="F276" s="2055"/>
      <c r="G276" s="2056"/>
      <c r="H276" s="2055"/>
      <c r="I276" s="2056"/>
      <c r="J276" s="2055"/>
      <c r="K276" s="2056"/>
      <c r="L276" s="2055"/>
      <c r="M276" s="2056"/>
      <c r="N276" s="2055"/>
      <c r="O276" s="2056"/>
      <c r="P276" s="2055"/>
      <c r="Q276" s="2056"/>
      <c r="R276" s="2055"/>
      <c r="S276" s="2056"/>
      <c r="T276" s="2055"/>
      <c r="U276" s="2056"/>
      <c r="V276" s="2055"/>
      <c r="W276" s="2056"/>
      <c r="X276" s="2055"/>
      <c r="Y276" s="2056"/>
      <c r="Z276" s="2055"/>
      <c r="AA276" s="2056"/>
      <c r="AB276" s="2055"/>
      <c r="AC276" s="2056"/>
      <c r="AD276" s="2055"/>
      <c r="AE276" s="2056"/>
      <c r="AF276" s="2055"/>
      <c r="AG276" s="2056"/>
      <c r="AH276" s="2055"/>
      <c r="AI276" s="2056"/>
      <c r="AJ276" s="2055"/>
      <c r="AK276" s="2056"/>
      <c r="AL276" s="2055"/>
      <c r="AM276" s="2057"/>
      <c r="AN276" s="2070"/>
      <c r="AO276" s="2070"/>
      <c r="AP276" s="2071"/>
      <c r="AQ276" s="2072"/>
      <c r="AR276" s="2071"/>
      <c r="AS276" s="2072"/>
      <c r="AT276" s="2071"/>
      <c r="AU276" s="2073"/>
      <c r="AV276" s="2074"/>
      <c r="AW276" s="2049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2060" t="s">
        <v>284</v>
      </c>
      <c r="C282" s="2061">
        <f t="shared" si="75"/>
        <v>0</v>
      </c>
      <c r="D282" s="2062">
        <f t="shared" si="76"/>
        <v>0</v>
      </c>
      <c r="E282" s="2063">
        <f t="shared" si="76"/>
        <v>0</v>
      </c>
      <c r="F282" s="2064">
        <f t="shared" ref="F282:AM282" si="78">SUM(F276:F281)</f>
        <v>0</v>
      </c>
      <c r="G282" s="2065">
        <f t="shared" si="78"/>
        <v>0</v>
      </c>
      <c r="H282" s="2064">
        <f t="shared" si="78"/>
        <v>0</v>
      </c>
      <c r="I282" s="2065">
        <f t="shared" si="78"/>
        <v>0</v>
      </c>
      <c r="J282" s="2064">
        <f t="shared" si="78"/>
        <v>0</v>
      </c>
      <c r="K282" s="2066">
        <f t="shared" si="78"/>
        <v>0</v>
      </c>
      <c r="L282" s="2064">
        <f t="shared" si="78"/>
        <v>0</v>
      </c>
      <c r="M282" s="2066">
        <f t="shared" si="78"/>
        <v>0</v>
      </c>
      <c r="N282" s="2064">
        <f t="shared" si="78"/>
        <v>0</v>
      </c>
      <c r="O282" s="2066">
        <f t="shared" si="78"/>
        <v>0</v>
      </c>
      <c r="P282" s="2064">
        <f t="shared" si="78"/>
        <v>0</v>
      </c>
      <c r="Q282" s="2066">
        <f t="shared" si="78"/>
        <v>0</v>
      </c>
      <c r="R282" s="2064">
        <f t="shared" si="78"/>
        <v>0</v>
      </c>
      <c r="S282" s="2066">
        <f t="shared" si="78"/>
        <v>0</v>
      </c>
      <c r="T282" s="2064">
        <f t="shared" si="78"/>
        <v>0</v>
      </c>
      <c r="U282" s="2066">
        <f t="shared" si="78"/>
        <v>0</v>
      </c>
      <c r="V282" s="2064">
        <f t="shared" si="78"/>
        <v>0</v>
      </c>
      <c r="W282" s="2066">
        <f t="shared" si="78"/>
        <v>0</v>
      </c>
      <c r="X282" s="2064">
        <f t="shared" si="78"/>
        <v>0</v>
      </c>
      <c r="Y282" s="2066">
        <f t="shared" si="78"/>
        <v>0</v>
      </c>
      <c r="Z282" s="2064">
        <f t="shared" si="78"/>
        <v>0</v>
      </c>
      <c r="AA282" s="2066">
        <f t="shared" si="78"/>
        <v>0</v>
      </c>
      <c r="AB282" s="2064">
        <f t="shared" si="78"/>
        <v>0</v>
      </c>
      <c r="AC282" s="2066">
        <f t="shared" si="78"/>
        <v>0</v>
      </c>
      <c r="AD282" s="2064">
        <f t="shared" si="78"/>
        <v>0</v>
      </c>
      <c r="AE282" s="2066">
        <f t="shared" si="78"/>
        <v>0</v>
      </c>
      <c r="AF282" s="2064">
        <f t="shared" si="78"/>
        <v>0</v>
      </c>
      <c r="AG282" s="2066">
        <f t="shared" si="78"/>
        <v>0</v>
      </c>
      <c r="AH282" s="2064">
        <f t="shared" si="78"/>
        <v>0</v>
      </c>
      <c r="AI282" s="2066">
        <f t="shared" si="78"/>
        <v>0</v>
      </c>
      <c r="AJ282" s="2064">
        <f t="shared" si="78"/>
        <v>0</v>
      </c>
      <c r="AK282" s="2066">
        <f t="shared" si="78"/>
        <v>0</v>
      </c>
      <c r="AL282" s="2067">
        <f t="shared" si="78"/>
        <v>0</v>
      </c>
      <c r="AM282" s="2068">
        <f t="shared" si="78"/>
        <v>0</v>
      </c>
      <c r="AN282" s="2075"/>
      <c r="AO282" s="2075"/>
      <c r="AP282" s="2076"/>
      <c r="AQ282" s="2077"/>
      <c r="AR282" s="2076"/>
      <c r="AS282" s="2077"/>
      <c r="AT282" s="2078"/>
      <c r="AU282" s="2079"/>
      <c r="AV282" s="2080"/>
      <c r="AW282" s="2081"/>
    </row>
    <row r="283" spans="1:90" ht="15" customHeight="1" x14ac:dyDescent="0.25">
      <c r="A283" s="2698" t="s">
        <v>290</v>
      </c>
      <c r="B283" s="2051" t="s">
        <v>282</v>
      </c>
      <c r="C283" s="2052">
        <f t="shared" si="75"/>
        <v>0</v>
      </c>
      <c r="D283" s="2053">
        <f t="shared" si="76"/>
        <v>0</v>
      </c>
      <c r="E283" s="2054">
        <f t="shared" si="76"/>
        <v>0</v>
      </c>
      <c r="F283" s="2055"/>
      <c r="G283" s="2056"/>
      <c r="H283" s="2055"/>
      <c r="I283" s="2056"/>
      <c r="J283" s="2055"/>
      <c r="K283" s="2056"/>
      <c r="L283" s="2055"/>
      <c r="M283" s="2056"/>
      <c r="N283" s="2055"/>
      <c r="O283" s="2056"/>
      <c r="P283" s="2055"/>
      <c r="Q283" s="2056"/>
      <c r="R283" s="2055"/>
      <c r="S283" s="2056"/>
      <c r="T283" s="2055"/>
      <c r="U283" s="2056"/>
      <c r="V283" s="2055"/>
      <c r="W283" s="2056"/>
      <c r="X283" s="2055"/>
      <c r="Y283" s="2056"/>
      <c r="Z283" s="2055"/>
      <c r="AA283" s="2056"/>
      <c r="AB283" s="2055"/>
      <c r="AC283" s="2056"/>
      <c r="AD283" s="2055"/>
      <c r="AE283" s="2056"/>
      <c r="AF283" s="2055"/>
      <c r="AG283" s="2056"/>
      <c r="AH283" s="2055"/>
      <c r="AI283" s="2056"/>
      <c r="AJ283" s="2055"/>
      <c r="AK283" s="2056"/>
      <c r="AL283" s="2055"/>
      <c r="AM283" s="2057"/>
      <c r="AN283" s="2070"/>
      <c r="AO283" s="2070"/>
      <c r="AP283" s="2071"/>
      <c r="AQ283" s="2072"/>
      <c r="AR283" s="2071"/>
      <c r="AS283" s="2072"/>
      <c r="AT283" s="2071"/>
      <c r="AU283" s="2073"/>
      <c r="AV283" s="2074"/>
      <c r="AW283" s="2049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2060" t="s">
        <v>284</v>
      </c>
      <c r="C289" s="2061">
        <f t="shared" si="75"/>
        <v>0</v>
      </c>
      <c r="D289" s="2062">
        <f t="shared" si="76"/>
        <v>0</v>
      </c>
      <c r="E289" s="2063">
        <f t="shared" si="76"/>
        <v>0</v>
      </c>
      <c r="F289" s="2064">
        <f t="shared" ref="F289:AM289" si="79">SUM(F283:F288)</f>
        <v>0</v>
      </c>
      <c r="G289" s="2065">
        <f t="shared" si="79"/>
        <v>0</v>
      </c>
      <c r="H289" s="2064">
        <f t="shared" si="79"/>
        <v>0</v>
      </c>
      <c r="I289" s="2065">
        <f t="shared" si="79"/>
        <v>0</v>
      </c>
      <c r="J289" s="2064">
        <f t="shared" si="79"/>
        <v>0</v>
      </c>
      <c r="K289" s="2066">
        <f t="shared" si="79"/>
        <v>0</v>
      </c>
      <c r="L289" s="2064">
        <f t="shared" si="79"/>
        <v>0</v>
      </c>
      <c r="M289" s="2066">
        <f t="shared" si="79"/>
        <v>0</v>
      </c>
      <c r="N289" s="2064">
        <f t="shared" si="79"/>
        <v>0</v>
      </c>
      <c r="O289" s="2066">
        <f t="shared" si="79"/>
        <v>0</v>
      </c>
      <c r="P289" s="2064">
        <f t="shared" si="79"/>
        <v>0</v>
      </c>
      <c r="Q289" s="2066">
        <f t="shared" si="79"/>
        <v>0</v>
      </c>
      <c r="R289" s="2064">
        <f t="shared" si="79"/>
        <v>0</v>
      </c>
      <c r="S289" s="2066">
        <f t="shared" si="79"/>
        <v>0</v>
      </c>
      <c r="T289" s="2064">
        <f t="shared" si="79"/>
        <v>0</v>
      </c>
      <c r="U289" s="2066">
        <f t="shared" si="79"/>
        <v>0</v>
      </c>
      <c r="V289" s="2064">
        <f t="shared" si="79"/>
        <v>0</v>
      </c>
      <c r="W289" s="2066">
        <f t="shared" si="79"/>
        <v>0</v>
      </c>
      <c r="X289" s="2064">
        <f t="shared" si="79"/>
        <v>0</v>
      </c>
      <c r="Y289" s="2066">
        <f t="shared" si="79"/>
        <v>0</v>
      </c>
      <c r="Z289" s="2064">
        <f t="shared" si="79"/>
        <v>0</v>
      </c>
      <c r="AA289" s="2066">
        <f t="shared" si="79"/>
        <v>0</v>
      </c>
      <c r="AB289" s="2064">
        <f t="shared" si="79"/>
        <v>0</v>
      </c>
      <c r="AC289" s="2066">
        <f t="shared" si="79"/>
        <v>0</v>
      </c>
      <c r="AD289" s="2064">
        <f t="shared" si="79"/>
        <v>0</v>
      </c>
      <c r="AE289" s="2066">
        <f t="shared" si="79"/>
        <v>0</v>
      </c>
      <c r="AF289" s="2064">
        <f t="shared" si="79"/>
        <v>0</v>
      </c>
      <c r="AG289" s="2066">
        <f t="shared" si="79"/>
        <v>0</v>
      </c>
      <c r="AH289" s="2064">
        <f t="shared" si="79"/>
        <v>0</v>
      </c>
      <c r="AI289" s="2066">
        <f t="shared" si="79"/>
        <v>0</v>
      </c>
      <c r="AJ289" s="2064">
        <f t="shared" si="79"/>
        <v>0</v>
      </c>
      <c r="AK289" s="2066">
        <f t="shared" si="79"/>
        <v>0</v>
      </c>
      <c r="AL289" s="2067">
        <f t="shared" si="79"/>
        <v>0</v>
      </c>
      <c r="AM289" s="2068">
        <f t="shared" si="79"/>
        <v>0</v>
      </c>
      <c r="AN289" s="2075"/>
      <c r="AO289" s="2075"/>
      <c r="AP289" s="2076"/>
      <c r="AQ289" s="2077"/>
      <c r="AR289" s="2076"/>
      <c r="AS289" s="2077"/>
      <c r="AT289" s="2078"/>
      <c r="AU289" s="2079"/>
      <c r="AV289" s="2080"/>
      <c r="AW289" s="2081"/>
    </row>
    <row r="290" spans="1:49" ht="15" customHeight="1" x14ac:dyDescent="0.25">
      <c r="A290" s="2698" t="s">
        <v>291</v>
      </c>
      <c r="B290" s="2051" t="s">
        <v>282</v>
      </c>
      <c r="C290" s="2052">
        <f t="shared" si="75"/>
        <v>0</v>
      </c>
      <c r="D290" s="2053">
        <f t="shared" si="76"/>
        <v>0</v>
      </c>
      <c r="E290" s="2054">
        <f t="shared" si="76"/>
        <v>0</v>
      </c>
      <c r="F290" s="2055"/>
      <c r="G290" s="2056"/>
      <c r="H290" s="2055"/>
      <c r="I290" s="2056"/>
      <c r="J290" s="2055"/>
      <c r="K290" s="2056"/>
      <c r="L290" s="2055"/>
      <c r="M290" s="2056"/>
      <c r="N290" s="2055"/>
      <c r="O290" s="2056"/>
      <c r="P290" s="2055"/>
      <c r="Q290" s="2056"/>
      <c r="R290" s="2055"/>
      <c r="S290" s="2056"/>
      <c r="T290" s="2055"/>
      <c r="U290" s="2056"/>
      <c r="V290" s="2055"/>
      <c r="W290" s="2056"/>
      <c r="X290" s="2055"/>
      <c r="Y290" s="2056"/>
      <c r="Z290" s="2055"/>
      <c r="AA290" s="2056"/>
      <c r="AB290" s="2055"/>
      <c r="AC290" s="2056"/>
      <c r="AD290" s="2055"/>
      <c r="AE290" s="2056"/>
      <c r="AF290" s="2055"/>
      <c r="AG290" s="2056"/>
      <c r="AH290" s="2055"/>
      <c r="AI290" s="2056"/>
      <c r="AJ290" s="2055"/>
      <c r="AK290" s="2056"/>
      <c r="AL290" s="2055"/>
      <c r="AM290" s="2057"/>
      <c r="AN290" s="2070"/>
      <c r="AO290" s="2070"/>
      <c r="AP290" s="2071"/>
      <c r="AQ290" s="2072"/>
      <c r="AR290" s="2071"/>
      <c r="AS290" s="2072"/>
      <c r="AT290" s="2071"/>
      <c r="AU290" s="2073"/>
      <c r="AV290" s="2074"/>
      <c r="AW290" s="2049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2060" t="s">
        <v>284</v>
      </c>
      <c r="C301" s="2061">
        <f t="shared" si="75"/>
        <v>0</v>
      </c>
      <c r="D301" s="2062">
        <f t="shared" si="76"/>
        <v>0</v>
      </c>
      <c r="E301" s="2063">
        <f t="shared" si="76"/>
        <v>0</v>
      </c>
      <c r="F301" s="2064">
        <f t="shared" ref="F301:AM301" si="80">SUM(F290:F300)</f>
        <v>0</v>
      </c>
      <c r="G301" s="2065">
        <f t="shared" si="80"/>
        <v>0</v>
      </c>
      <c r="H301" s="2064">
        <f t="shared" si="80"/>
        <v>0</v>
      </c>
      <c r="I301" s="2065">
        <f t="shared" si="80"/>
        <v>0</v>
      </c>
      <c r="J301" s="2064">
        <f t="shared" si="80"/>
        <v>0</v>
      </c>
      <c r="K301" s="2066">
        <f t="shared" si="80"/>
        <v>0</v>
      </c>
      <c r="L301" s="2064">
        <f t="shared" si="80"/>
        <v>0</v>
      </c>
      <c r="M301" s="2066">
        <f t="shared" si="80"/>
        <v>0</v>
      </c>
      <c r="N301" s="2064">
        <f t="shared" si="80"/>
        <v>0</v>
      </c>
      <c r="O301" s="2066">
        <f t="shared" si="80"/>
        <v>0</v>
      </c>
      <c r="P301" s="2064">
        <f t="shared" si="80"/>
        <v>0</v>
      </c>
      <c r="Q301" s="2066">
        <f t="shared" si="80"/>
        <v>0</v>
      </c>
      <c r="R301" s="2064">
        <f t="shared" si="80"/>
        <v>0</v>
      </c>
      <c r="S301" s="2066">
        <f t="shared" si="80"/>
        <v>0</v>
      </c>
      <c r="T301" s="2064">
        <f t="shared" si="80"/>
        <v>0</v>
      </c>
      <c r="U301" s="2066">
        <f t="shared" si="80"/>
        <v>0</v>
      </c>
      <c r="V301" s="2064">
        <f t="shared" si="80"/>
        <v>0</v>
      </c>
      <c r="W301" s="2066">
        <f t="shared" si="80"/>
        <v>0</v>
      </c>
      <c r="X301" s="2064">
        <f t="shared" si="80"/>
        <v>0</v>
      </c>
      <c r="Y301" s="2066">
        <f t="shared" si="80"/>
        <v>0</v>
      </c>
      <c r="Z301" s="2064">
        <f t="shared" si="80"/>
        <v>0</v>
      </c>
      <c r="AA301" s="2066">
        <f t="shared" si="80"/>
        <v>0</v>
      </c>
      <c r="AB301" s="2064">
        <f t="shared" si="80"/>
        <v>0</v>
      </c>
      <c r="AC301" s="2066">
        <f t="shared" si="80"/>
        <v>0</v>
      </c>
      <c r="AD301" s="2064">
        <f t="shared" si="80"/>
        <v>0</v>
      </c>
      <c r="AE301" s="2066">
        <f t="shared" si="80"/>
        <v>0</v>
      </c>
      <c r="AF301" s="2064">
        <f t="shared" si="80"/>
        <v>0</v>
      </c>
      <c r="AG301" s="2066">
        <f t="shared" si="80"/>
        <v>0</v>
      </c>
      <c r="AH301" s="2064">
        <f t="shared" si="80"/>
        <v>0</v>
      </c>
      <c r="AI301" s="2066">
        <f t="shared" si="80"/>
        <v>0</v>
      </c>
      <c r="AJ301" s="2064">
        <f t="shared" si="80"/>
        <v>0</v>
      </c>
      <c r="AK301" s="2066">
        <f t="shared" si="80"/>
        <v>0</v>
      </c>
      <c r="AL301" s="2067">
        <f t="shared" si="80"/>
        <v>0</v>
      </c>
      <c r="AM301" s="2068">
        <f t="shared" si="80"/>
        <v>0</v>
      </c>
      <c r="AN301" s="2075"/>
      <c r="AO301" s="2075"/>
      <c r="AP301" s="2076"/>
      <c r="AQ301" s="2077"/>
      <c r="AR301" s="2076"/>
      <c r="AS301" s="2077"/>
      <c r="AT301" s="2078"/>
      <c r="AU301" s="2079"/>
      <c r="AV301" s="2080"/>
      <c r="AW301" s="2081"/>
    </row>
    <row r="302" spans="1:49" ht="15" customHeight="1" x14ac:dyDescent="0.25">
      <c r="A302" s="2698" t="s">
        <v>297</v>
      </c>
      <c r="B302" s="2051" t="s">
        <v>282</v>
      </c>
      <c r="C302" s="2052">
        <f t="shared" si="75"/>
        <v>0</v>
      </c>
      <c r="D302" s="2053">
        <f t="shared" si="76"/>
        <v>0</v>
      </c>
      <c r="E302" s="2054">
        <f t="shared" si="76"/>
        <v>0</v>
      </c>
      <c r="F302" s="2055"/>
      <c r="G302" s="2056"/>
      <c r="H302" s="2055"/>
      <c r="I302" s="2056"/>
      <c r="J302" s="2055"/>
      <c r="K302" s="2056"/>
      <c r="L302" s="2055"/>
      <c r="M302" s="2056"/>
      <c r="N302" s="2055"/>
      <c r="O302" s="2056"/>
      <c r="P302" s="2055"/>
      <c r="Q302" s="2056"/>
      <c r="R302" s="2055"/>
      <c r="S302" s="2056"/>
      <c r="T302" s="2055"/>
      <c r="U302" s="2056"/>
      <c r="V302" s="2055"/>
      <c r="W302" s="2056"/>
      <c r="X302" s="2055"/>
      <c r="Y302" s="2056"/>
      <c r="Z302" s="2055"/>
      <c r="AA302" s="2056"/>
      <c r="AB302" s="2055"/>
      <c r="AC302" s="2056"/>
      <c r="AD302" s="2055"/>
      <c r="AE302" s="2056"/>
      <c r="AF302" s="2055"/>
      <c r="AG302" s="2056"/>
      <c r="AH302" s="2055"/>
      <c r="AI302" s="2056"/>
      <c r="AJ302" s="2055"/>
      <c r="AK302" s="2056"/>
      <c r="AL302" s="2055"/>
      <c r="AM302" s="2057"/>
      <c r="AN302" s="2070"/>
      <c r="AO302" s="2070"/>
      <c r="AP302" s="2071"/>
      <c r="AQ302" s="2072"/>
      <c r="AR302" s="2071"/>
      <c r="AS302" s="2072"/>
      <c r="AT302" s="2071"/>
      <c r="AU302" s="2073"/>
      <c r="AV302" s="2074"/>
      <c r="AW302" s="2049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2060" t="s">
        <v>284</v>
      </c>
      <c r="C313" s="2061">
        <f t="shared" si="75"/>
        <v>0</v>
      </c>
      <c r="D313" s="2062">
        <f t="shared" si="81"/>
        <v>0</v>
      </c>
      <c r="E313" s="2063">
        <f t="shared" si="81"/>
        <v>0</v>
      </c>
      <c r="F313" s="2064">
        <f t="shared" ref="F313:AM313" si="82">SUM(F302:F312)</f>
        <v>0</v>
      </c>
      <c r="G313" s="2065">
        <f t="shared" si="82"/>
        <v>0</v>
      </c>
      <c r="H313" s="2064">
        <f t="shared" si="82"/>
        <v>0</v>
      </c>
      <c r="I313" s="2065">
        <f t="shared" si="82"/>
        <v>0</v>
      </c>
      <c r="J313" s="2064">
        <f t="shared" si="82"/>
        <v>0</v>
      </c>
      <c r="K313" s="2066">
        <f t="shared" si="82"/>
        <v>0</v>
      </c>
      <c r="L313" s="2064">
        <f t="shared" si="82"/>
        <v>0</v>
      </c>
      <c r="M313" s="2066">
        <f t="shared" si="82"/>
        <v>0</v>
      </c>
      <c r="N313" s="2064">
        <f t="shared" si="82"/>
        <v>0</v>
      </c>
      <c r="O313" s="2066">
        <f t="shared" si="82"/>
        <v>0</v>
      </c>
      <c r="P313" s="2064">
        <f t="shared" si="82"/>
        <v>0</v>
      </c>
      <c r="Q313" s="2066">
        <f t="shared" si="82"/>
        <v>0</v>
      </c>
      <c r="R313" s="2064">
        <f t="shared" si="82"/>
        <v>0</v>
      </c>
      <c r="S313" s="2066">
        <f t="shared" si="82"/>
        <v>0</v>
      </c>
      <c r="T313" s="2064">
        <f t="shared" si="82"/>
        <v>0</v>
      </c>
      <c r="U313" s="2066">
        <f t="shared" si="82"/>
        <v>0</v>
      </c>
      <c r="V313" s="2064">
        <f t="shared" si="82"/>
        <v>0</v>
      </c>
      <c r="W313" s="2066">
        <f t="shared" si="82"/>
        <v>0</v>
      </c>
      <c r="X313" s="2064">
        <f t="shared" si="82"/>
        <v>0</v>
      </c>
      <c r="Y313" s="2066">
        <f t="shared" si="82"/>
        <v>0</v>
      </c>
      <c r="Z313" s="2064">
        <f t="shared" si="82"/>
        <v>0</v>
      </c>
      <c r="AA313" s="2066">
        <f t="shared" si="82"/>
        <v>0</v>
      </c>
      <c r="AB313" s="2064">
        <f t="shared" si="82"/>
        <v>0</v>
      </c>
      <c r="AC313" s="2066">
        <f t="shared" si="82"/>
        <v>0</v>
      </c>
      <c r="AD313" s="2064">
        <f t="shared" si="82"/>
        <v>0</v>
      </c>
      <c r="AE313" s="2066">
        <f t="shared" si="82"/>
        <v>0</v>
      </c>
      <c r="AF313" s="2064">
        <f t="shared" si="82"/>
        <v>0</v>
      </c>
      <c r="AG313" s="2066">
        <f t="shared" si="82"/>
        <v>0</v>
      </c>
      <c r="AH313" s="2064">
        <f t="shared" si="82"/>
        <v>0</v>
      </c>
      <c r="AI313" s="2066">
        <f t="shared" si="82"/>
        <v>0</v>
      </c>
      <c r="AJ313" s="2064">
        <f t="shared" si="82"/>
        <v>0</v>
      </c>
      <c r="AK313" s="2066">
        <f t="shared" si="82"/>
        <v>0</v>
      </c>
      <c r="AL313" s="2067">
        <f t="shared" si="82"/>
        <v>0</v>
      </c>
      <c r="AM313" s="2068">
        <f t="shared" si="82"/>
        <v>0</v>
      </c>
      <c r="AN313" s="2075"/>
      <c r="AO313" s="2075"/>
      <c r="AP313" s="2076"/>
      <c r="AQ313" s="2077"/>
      <c r="AR313" s="2076"/>
      <c r="AS313" s="2077"/>
      <c r="AT313" s="2078"/>
      <c r="AU313" s="2079"/>
      <c r="AV313" s="2080"/>
      <c r="AW313" s="2081"/>
    </row>
    <row r="314" spans="1:49" ht="15" customHeight="1" x14ac:dyDescent="0.25">
      <c r="A314" s="2698" t="s">
        <v>298</v>
      </c>
      <c r="B314" s="2051" t="s">
        <v>282</v>
      </c>
      <c r="C314" s="2052">
        <f t="shared" si="75"/>
        <v>0</v>
      </c>
      <c r="D314" s="2053">
        <f t="shared" si="81"/>
        <v>0</v>
      </c>
      <c r="E314" s="2054">
        <f t="shared" si="81"/>
        <v>0</v>
      </c>
      <c r="F314" s="2055"/>
      <c r="G314" s="2056"/>
      <c r="H314" s="2055"/>
      <c r="I314" s="2056"/>
      <c r="J314" s="2055"/>
      <c r="K314" s="2056"/>
      <c r="L314" s="2055"/>
      <c r="M314" s="2056"/>
      <c r="N314" s="2055"/>
      <c r="O314" s="2056"/>
      <c r="P314" s="2055"/>
      <c r="Q314" s="2056"/>
      <c r="R314" s="2055"/>
      <c r="S314" s="2056"/>
      <c r="T314" s="2055"/>
      <c r="U314" s="2056"/>
      <c r="V314" s="2055"/>
      <c r="W314" s="2056"/>
      <c r="X314" s="2055"/>
      <c r="Y314" s="2056"/>
      <c r="Z314" s="2055"/>
      <c r="AA314" s="2056"/>
      <c r="AB314" s="2055"/>
      <c r="AC314" s="2056"/>
      <c r="AD314" s="2055"/>
      <c r="AE314" s="2056"/>
      <c r="AF314" s="2055"/>
      <c r="AG314" s="2056"/>
      <c r="AH314" s="2055"/>
      <c r="AI314" s="2056"/>
      <c r="AJ314" s="2055"/>
      <c r="AK314" s="2056"/>
      <c r="AL314" s="2055"/>
      <c r="AM314" s="2057"/>
      <c r="AN314" s="2070"/>
      <c r="AO314" s="2070"/>
      <c r="AP314" s="2071"/>
      <c r="AQ314" s="2072"/>
      <c r="AR314" s="2071"/>
      <c r="AS314" s="2072"/>
      <c r="AT314" s="2071"/>
      <c r="AU314" s="2073"/>
      <c r="AV314" s="2074"/>
      <c r="AW314" s="2049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2060" t="s">
        <v>284</v>
      </c>
      <c r="C320" s="2061">
        <f t="shared" si="75"/>
        <v>0</v>
      </c>
      <c r="D320" s="2062">
        <f t="shared" si="81"/>
        <v>0</v>
      </c>
      <c r="E320" s="2082">
        <f t="shared" si="81"/>
        <v>0</v>
      </c>
      <c r="F320" s="2083">
        <f t="shared" ref="F320:AM320" si="83">SUM(F314:F319)</f>
        <v>0</v>
      </c>
      <c r="G320" s="2066">
        <f t="shared" si="83"/>
        <v>0</v>
      </c>
      <c r="H320" s="2083">
        <f t="shared" si="83"/>
        <v>0</v>
      </c>
      <c r="I320" s="2066">
        <f t="shared" si="83"/>
        <v>0</v>
      </c>
      <c r="J320" s="2083">
        <f t="shared" si="83"/>
        <v>0</v>
      </c>
      <c r="K320" s="2066">
        <f t="shared" si="83"/>
        <v>0</v>
      </c>
      <c r="L320" s="2083">
        <f t="shared" si="83"/>
        <v>0</v>
      </c>
      <c r="M320" s="2066">
        <f t="shared" si="83"/>
        <v>0</v>
      </c>
      <c r="N320" s="2083">
        <f t="shared" si="83"/>
        <v>0</v>
      </c>
      <c r="O320" s="2066">
        <f t="shared" si="83"/>
        <v>0</v>
      </c>
      <c r="P320" s="2083">
        <f t="shared" si="83"/>
        <v>0</v>
      </c>
      <c r="Q320" s="2066">
        <f t="shared" si="83"/>
        <v>0</v>
      </c>
      <c r="R320" s="2083">
        <f t="shared" si="83"/>
        <v>0</v>
      </c>
      <c r="S320" s="2066">
        <f t="shared" si="83"/>
        <v>0</v>
      </c>
      <c r="T320" s="2083">
        <f t="shared" si="83"/>
        <v>0</v>
      </c>
      <c r="U320" s="2066">
        <f t="shared" si="83"/>
        <v>0</v>
      </c>
      <c r="V320" s="2083">
        <f t="shared" si="83"/>
        <v>0</v>
      </c>
      <c r="W320" s="2066">
        <f t="shared" si="83"/>
        <v>0</v>
      </c>
      <c r="X320" s="2083">
        <f t="shared" si="83"/>
        <v>0</v>
      </c>
      <c r="Y320" s="2066">
        <f t="shared" si="83"/>
        <v>0</v>
      </c>
      <c r="Z320" s="2083">
        <f t="shared" si="83"/>
        <v>0</v>
      </c>
      <c r="AA320" s="2066">
        <f t="shared" si="83"/>
        <v>0</v>
      </c>
      <c r="AB320" s="2083">
        <f t="shared" si="83"/>
        <v>0</v>
      </c>
      <c r="AC320" s="2066">
        <f t="shared" si="83"/>
        <v>0</v>
      </c>
      <c r="AD320" s="2083">
        <f t="shared" si="83"/>
        <v>0</v>
      </c>
      <c r="AE320" s="2066">
        <f t="shared" si="83"/>
        <v>0</v>
      </c>
      <c r="AF320" s="2083">
        <f t="shared" si="83"/>
        <v>0</v>
      </c>
      <c r="AG320" s="2066">
        <f t="shared" si="83"/>
        <v>0</v>
      </c>
      <c r="AH320" s="2083">
        <f t="shared" si="83"/>
        <v>0</v>
      </c>
      <c r="AI320" s="2066">
        <f t="shared" si="83"/>
        <v>0</v>
      </c>
      <c r="AJ320" s="2083">
        <f t="shared" si="83"/>
        <v>0</v>
      </c>
      <c r="AK320" s="2066">
        <f t="shared" si="83"/>
        <v>0</v>
      </c>
      <c r="AL320" s="1671">
        <f t="shared" si="83"/>
        <v>0</v>
      </c>
      <c r="AM320" s="2068">
        <f t="shared" si="83"/>
        <v>0</v>
      </c>
      <c r="AN320" s="2084"/>
      <c r="AO320" s="2084"/>
      <c r="AP320" s="2085"/>
      <c r="AQ320" s="2086"/>
      <c r="AR320" s="2085"/>
      <c r="AS320" s="2086"/>
      <c r="AT320" s="2087"/>
      <c r="AU320" s="2088"/>
      <c r="AV320" s="2089"/>
      <c r="AW320" s="2090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2066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427" t="s">
        <v>25</v>
      </c>
      <c r="B323" s="3428" t="s">
        <v>301</v>
      </c>
      <c r="C323" s="3396" t="s">
        <v>302</v>
      </c>
      <c r="D323" s="3220"/>
      <c r="E323" s="3220"/>
      <c r="F323" s="3220"/>
      <c r="G323" s="3220"/>
      <c r="H323" s="3220"/>
      <c r="I323" s="3220"/>
      <c r="J323" s="3220"/>
      <c r="K323" s="3397"/>
      <c r="L323" s="3398" t="s">
        <v>303</v>
      </c>
      <c r="M323" s="3223"/>
      <c r="N323" s="3223"/>
      <c r="O323" s="3223"/>
      <c r="P323" s="3223"/>
      <c r="Q323" s="3223"/>
      <c r="R323" s="3223"/>
      <c r="S323" s="3223"/>
      <c r="T323" s="3399"/>
      <c r="U323" s="3398" t="s">
        <v>304</v>
      </c>
      <c r="V323" s="3223"/>
      <c r="W323" s="3223"/>
      <c r="X323" s="3223"/>
      <c r="Y323" s="3223"/>
      <c r="Z323" s="3223"/>
      <c r="AA323" s="3223"/>
      <c r="AB323" s="3223"/>
      <c r="AC323" s="3400"/>
      <c r="AD323" s="3159" t="s">
        <v>28</v>
      </c>
      <c r="AE323" s="3362" t="s">
        <v>29</v>
      </c>
    </row>
    <row r="324" spans="1:90" ht="15" customHeight="1" x14ac:dyDescent="0.25">
      <c r="A324" s="2824"/>
      <c r="B324" s="2826"/>
      <c r="C324" s="3404" t="s">
        <v>65</v>
      </c>
      <c r="D324" s="3230"/>
      <c r="E324" s="3405"/>
      <c r="F324" s="3401" t="s">
        <v>305</v>
      </c>
      <c r="G324" s="3401"/>
      <c r="H324" s="3401" t="s">
        <v>306</v>
      </c>
      <c r="I324" s="3401"/>
      <c r="J324" s="3402" t="s">
        <v>307</v>
      </c>
      <c r="K324" s="3402"/>
      <c r="L324" s="3404" t="s">
        <v>65</v>
      </c>
      <c r="M324" s="3230"/>
      <c r="N324" s="3405"/>
      <c r="O324" s="3401" t="s">
        <v>305</v>
      </c>
      <c r="P324" s="3401"/>
      <c r="Q324" s="3401" t="s">
        <v>306</v>
      </c>
      <c r="R324" s="3401"/>
      <c r="S324" s="3402" t="s">
        <v>307</v>
      </c>
      <c r="T324" s="3402"/>
      <c r="U324" s="3404" t="s">
        <v>65</v>
      </c>
      <c r="V324" s="3230"/>
      <c r="W324" s="3405"/>
      <c r="X324" s="3401" t="s">
        <v>305</v>
      </c>
      <c r="Y324" s="3401"/>
      <c r="Z324" s="3401" t="s">
        <v>306</v>
      </c>
      <c r="AA324" s="3401"/>
      <c r="AB324" s="3402" t="s">
        <v>307</v>
      </c>
      <c r="AC324" s="3403"/>
      <c r="AD324" s="3159"/>
      <c r="AE324" s="3362"/>
    </row>
    <row r="325" spans="1:90" ht="21" x14ac:dyDescent="0.25">
      <c r="A325" s="2824"/>
      <c r="B325" s="2826"/>
      <c r="C325" s="1679" t="s">
        <v>308</v>
      </c>
      <c r="D325" s="523" t="s">
        <v>18</v>
      </c>
      <c r="E325" s="1885" t="s">
        <v>19</v>
      </c>
      <c r="F325" s="2091" t="s">
        <v>18</v>
      </c>
      <c r="G325" s="2092" t="s">
        <v>19</v>
      </c>
      <c r="H325" s="2091" t="s">
        <v>18</v>
      </c>
      <c r="I325" s="2092" t="s">
        <v>19</v>
      </c>
      <c r="J325" s="2091" t="s">
        <v>18</v>
      </c>
      <c r="K325" s="2092" t="s">
        <v>19</v>
      </c>
      <c r="L325" s="2091" t="s">
        <v>308</v>
      </c>
      <c r="M325" s="2093" t="s">
        <v>18</v>
      </c>
      <c r="N325" s="2094" t="s">
        <v>19</v>
      </c>
      <c r="O325" s="2091" t="s">
        <v>18</v>
      </c>
      <c r="P325" s="2094" t="s">
        <v>19</v>
      </c>
      <c r="Q325" s="2091" t="s">
        <v>18</v>
      </c>
      <c r="R325" s="2094" t="s">
        <v>19</v>
      </c>
      <c r="S325" s="2091" t="s">
        <v>18</v>
      </c>
      <c r="T325" s="2094" t="s">
        <v>19</v>
      </c>
      <c r="U325" s="2091" t="s">
        <v>308</v>
      </c>
      <c r="V325" s="524" t="s">
        <v>18</v>
      </c>
      <c r="W325" s="2092" t="s">
        <v>19</v>
      </c>
      <c r="X325" s="2091" t="s">
        <v>18</v>
      </c>
      <c r="Y325" s="2092" t="s">
        <v>19</v>
      </c>
      <c r="Z325" s="2091" t="s">
        <v>18</v>
      </c>
      <c r="AA325" s="2092" t="s">
        <v>19</v>
      </c>
      <c r="AB325" s="2091" t="s">
        <v>18</v>
      </c>
      <c r="AC325" s="2095" t="s">
        <v>19</v>
      </c>
      <c r="AD325" s="3159"/>
      <c r="AE325" s="3362"/>
    </row>
    <row r="326" spans="1:90" ht="42" x14ac:dyDescent="0.25">
      <c r="A326" s="2096" t="s">
        <v>309</v>
      </c>
      <c r="B326" s="2097">
        <f>SUM(C326+L326+U326)</f>
        <v>0</v>
      </c>
      <c r="C326" s="2098">
        <f>SUM(D326:E326)</f>
        <v>0</v>
      </c>
      <c r="D326" s="1982">
        <f>SUM(F326+H326+J326)</f>
        <v>0</v>
      </c>
      <c r="E326" s="1990">
        <f>SUM(G326+I326+K326)</f>
        <v>0</v>
      </c>
      <c r="F326" s="1948"/>
      <c r="G326" s="1943"/>
      <c r="H326" s="1948"/>
      <c r="I326" s="1943"/>
      <c r="J326" s="1948"/>
      <c r="K326" s="1943"/>
      <c r="L326" s="2099">
        <f>SUM(M326:N326)</f>
        <v>0</v>
      </c>
      <c r="M326" s="1982">
        <f>SUM(O326+Q326+S326)</f>
        <v>0</v>
      </c>
      <c r="N326" s="1955">
        <f>SUM(P326+R326+T326)</f>
        <v>0</v>
      </c>
      <c r="O326" s="1948"/>
      <c r="P326" s="1950"/>
      <c r="Q326" s="1948"/>
      <c r="R326" s="1950"/>
      <c r="S326" s="1948"/>
      <c r="T326" s="1950"/>
      <c r="U326" s="1981">
        <f>SUM(V326:W326)</f>
        <v>0</v>
      </c>
      <c r="V326" s="1982">
        <f>SUM(X326+Z326+AB326)</f>
        <v>0</v>
      </c>
      <c r="W326" s="1990">
        <f>SUM(Y326+AA326+AC326)</f>
        <v>0</v>
      </c>
      <c r="X326" s="1948"/>
      <c r="Y326" s="1943"/>
      <c r="Z326" s="1948"/>
      <c r="AA326" s="1943"/>
      <c r="AB326" s="1948"/>
      <c r="AC326" s="2100"/>
      <c r="AD326" s="1991"/>
      <c r="AE326" s="1943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902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2096" t="s">
        <v>311</v>
      </c>
      <c r="B328" s="2097">
        <f t="shared" ref="B328:B332" si="94">SUM(C328+L328+U328)</f>
        <v>0</v>
      </c>
      <c r="C328" s="2098">
        <f t="shared" si="86"/>
        <v>0</v>
      </c>
      <c r="D328" s="2101">
        <f t="shared" si="87"/>
        <v>0</v>
      </c>
      <c r="E328" s="2102">
        <f t="shared" si="87"/>
        <v>0</v>
      </c>
      <c r="F328" s="1948"/>
      <c r="G328" s="1943"/>
      <c r="H328" s="1948"/>
      <c r="I328" s="1943"/>
      <c r="J328" s="1948"/>
      <c r="K328" s="1943"/>
      <c r="L328" s="2099">
        <f>SUM(M328:N328)</f>
        <v>0</v>
      </c>
      <c r="M328" s="1982">
        <f>SUM(O328+Q328+S328)</f>
        <v>0</v>
      </c>
      <c r="N328" s="1955">
        <f>SUM(P328+R328+T328)</f>
        <v>0</v>
      </c>
      <c r="O328" s="1948"/>
      <c r="P328" s="1950"/>
      <c r="Q328" s="1948"/>
      <c r="R328" s="1950"/>
      <c r="S328" s="1948"/>
      <c r="T328" s="1950"/>
      <c r="U328" s="1981">
        <f t="shared" si="88"/>
        <v>0</v>
      </c>
      <c r="V328" s="1982">
        <f t="shared" si="89"/>
        <v>0</v>
      </c>
      <c r="W328" s="1990">
        <f t="shared" si="89"/>
        <v>0</v>
      </c>
      <c r="X328" s="1948"/>
      <c r="Y328" s="1943"/>
      <c r="Z328" s="1948"/>
      <c r="AA328" s="1943"/>
      <c r="AB328" s="1948"/>
      <c r="AC328" s="2100"/>
      <c r="AD328" s="1991"/>
      <c r="AE328" s="1943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902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2096" t="s">
        <v>313</v>
      </c>
      <c r="B330" s="2097">
        <f t="shared" si="94"/>
        <v>0</v>
      </c>
      <c r="C330" s="2098">
        <f t="shared" si="86"/>
        <v>0</v>
      </c>
      <c r="D330" s="2101">
        <f t="shared" si="87"/>
        <v>0</v>
      </c>
      <c r="E330" s="2102">
        <f t="shared" si="87"/>
        <v>0</v>
      </c>
      <c r="F330" s="1948"/>
      <c r="G330" s="1943"/>
      <c r="H330" s="1948"/>
      <c r="I330" s="1943"/>
      <c r="J330" s="1948"/>
      <c r="K330" s="1943"/>
      <c r="L330" s="2099">
        <f>SUM(M330:N330)</f>
        <v>0</v>
      </c>
      <c r="M330" s="1982">
        <f>SUM(O330+Q330+S330)</f>
        <v>0</v>
      </c>
      <c r="N330" s="1955">
        <f>SUM(P330+R330+T330)</f>
        <v>0</v>
      </c>
      <c r="O330" s="1948"/>
      <c r="P330" s="1950"/>
      <c r="Q330" s="1948"/>
      <c r="R330" s="1950"/>
      <c r="S330" s="1948"/>
      <c r="T330" s="1950"/>
      <c r="U330" s="1981">
        <f t="shared" si="88"/>
        <v>0</v>
      </c>
      <c r="V330" s="1982">
        <f t="shared" si="89"/>
        <v>0</v>
      </c>
      <c r="W330" s="1990">
        <f t="shared" si="89"/>
        <v>0</v>
      </c>
      <c r="X330" s="1948"/>
      <c r="Y330" s="1943"/>
      <c r="Z330" s="1948"/>
      <c r="AA330" s="1943"/>
      <c r="AB330" s="1948"/>
      <c r="AC330" s="2100"/>
      <c r="AD330" s="1991"/>
      <c r="AE330" s="1943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902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902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380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",[11]NOMBRE!B2," - ","( ",[11]NOMBRE!C2,[11]NOMBRE!D2,[11]NOMBRE!E2,[11]NOMBRE!F2,[11]NOMBRE!G2," )")</f>
        <v>COMUNA: LINARES - ( 07401 )</v>
      </c>
    </row>
    <row r="3" spans="1:130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130" x14ac:dyDescent="0.25">
      <c r="A4" s="1" t="str">
        <f>CONCATENATE("MES: ",[11]NOMBRE!B6," - ","( ",[11]NOMBRE!C6,[11]NOMBRE!D6," )")</f>
        <v>MES: OCTUBRE - ( 10 )</v>
      </c>
    </row>
    <row r="5" spans="1:130" x14ac:dyDescent="0.25">
      <c r="A5" s="1" t="str">
        <f>CONCATENATE("AÑO: ",[11]NOMBRE!B7)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432" t="s">
        <v>4</v>
      </c>
      <c r="B10" s="3432"/>
      <c r="C10" s="3433" t="s">
        <v>5</v>
      </c>
      <c r="D10" s="2471"/>
      <c r="E10" s="2472"/>
      <c r="F10" s="3429" t="s">
        <v>6</v>
      </c>
      <c r="G10" s="3144"/>
      <c r="H10" s="3144"/>
      <c r="I10" s="3144"/>
      <c r="J10" s="3144"/>
      <c r="K10" s="3144"/>
      <c r="L10" s="3144"/>
      <c r="M10" s="3144"/>
      <c r="N10" s="3144"/>
      <c r="O10" s="3144"/>
      <c r="P10" s="3144"/>
      <c r="Q10" s="3144"/>
      <c r="R10" s="3144"/>
      <c r="S10" s="3144"/>
      <c r="T10" s="3144"/>
      <c r="U10" s="3144"/>
      <c r="V10" s="3144"/>
      <c r="W10" s="3144"/>
      <c r="X10" s="3144"/>
      <c r="Y10" s="3142"/>
    </row>
    <row r="11" spans="1:130" ht="15" customHeight="1" x14ac:dyDescent="0.25">
      <c r="A11" s="3432"/>
      <c r="B11" s="3432"/>
      <c r="C11" s="2473"/>
      <c r="D11" s="2474"/>
      <c r="E11" s="2475"/>
      <c r="F11" s="3429" t="s">
        <v>7</v>
      </c>
      <c r="G11" s="3142"/>
      <c r="H11" s="3429" t="s">
        <v>8</v>
      </c>
      <c r="I11" s="3142"/>
      <c r="J11" s="3429" t="s">
        <v>9</v>
      </c>
      <c r="K11" s="3142"/>
      <c r="L11" s="3429" t="s">
        <v>10</v>
      </c>
      <c r="M11" s="3142"/>
      <c r="N11" s="3429" t="s">
        <v>11</v>
      </c>
      <c r="O11" s="3142"/>
      <c r="P11" s="3429" t="s">
        <v>12</v>
      </c>
      <c r="Q11" s="3142"/>
      <c r="R11" s="3429" t="s">
        <v>13</v>
      </c>
      <c r="S11" s="3142"/>
      <c r="T11" s="3429" t="s">
        <v>14</v>
      </c>
      <c r="U11" s="3142"/>
      <c r="V11" s="3429" t="s">
        <v>15</v>
      </c>
      <c r="W11" s="3142"/>
      <c r="X11" s="3429" t="s">
        <v>16</v>
      </c>
      <c r="Y11" s="3142"/>
    </row>
    <row r="12" spans="1:130" ht="15" customHeight="1" x14ac:dyDescent="0.25">
      <c r="A12" s="3432"/>
      <c r="B12" s="3432"/>
      <c r="C12" s="2153" t="s">
        <v>17</v>
      </c>
      <c r="D12" s="2154" t="s">
        <v>18</v>
      </c>
      <c r="E12" s="2121" t="s">
        <v>19</v>
      </c>
      <c r="F12" s="1560" t="s">
        <v>18</v>
      </c>
      <c r="G12" s="2121" t="s">
        <v>19</v>
      </c>
      <c r="H12" s="1560" t="s">
        <v>18</v>
      </c>
      <c r="I12" s="2121" t="s">
        <v>19</v>
      </c>
      <c r="J12" s="1560" t="s">
        <v>18</v>
      </c>
      <c r="K12" s="2121" t="s">
        <v>19</v>
      </c>
      <c r="L12" s="1560" t="s">
        <v>18</v>
      </c>
      <c r="M12" s="2121" t="s">
        <v>19</v>
      </c>
      <c r="N12" s="1560" t="s">
        <v>18</v>
      </c>
      <c r="O12" s="2121" t="s">
        <v>19</v>
      </c>
      <c r="P12" s="1560" t="s">
        <v>18</v>
      </c>
      <c r="Q12" s="2121" t="s">
        <v>19</v>
      </c>
      <c r="R12" s="1560" t="s">
        <v>18</v>
      </c>
      <c r="S12" s="2121" t="s">
        <v>19</v>
      </c>
      <c r="T12" s="1560" t="s">
        <v>18</v>
      </c>
      <c r="U12" s="2121" t="s">
        <v>19</v>
      </c>
      <c r="V12" s="1560" t="s">
        <v>18</v>
      </c>
      <c r="W12" s="2121" t="s">
        <v>19</v>
      </c>
      <c r="X12" s="1560" t="s">
        <v>18</v>
      </c>
      <c r="Y12" s="2121" t="s">
        <v>19</v>
      </c>
    </row>
    <row r="13" spans="1:130" ht="15" customHeight="1" x14ac:dyDescent="0.25">
      <c r="A13" s="3431" t="s">
        <v>20</v>
      </c>
      <c r="B13" s="3431"/>
      <c r="C13" s="2155">
        <f>SUM(D13+E13)</f>
        <v>0</v>
      </c>
      <c r="D13" s="2156">
        <f t="shared" ref="D13:E15" si="0">SUM(F13+H13+J13+L13+N13+P13+R13+T13+V13+X13)</f>
        <v>0</v>
      </c>
      <c r="E13" s="1563">
        <f t="shared" si="0"/>
        <v>0</v>
      </c>
      <c r="F13" s="2157"/>
      <c r="G13" s="1565"/>
      <c r="H13" s="2157"/>
      <c r="I13" s="1565"/>
      <c r="J13" s="2157"/>
      <c r="K13" s="1565"/>
      <c r="L13" s="2157"/>
      <c r="M13" s="1565"/>
      <c r="N13" s="2157"/>
      <c r="O13" s="1565"/>
      <c r="P13" s="2157"/>
      <c r="Q13" s="1565"/>
      <c r="R13" s="2157"/>
      <c r="S13" s="1565"/>
      <c r="T13" s="2157"/>
      <c r="U13" s="1565"/>
      <c r="V13" s="2157"/>
      <c r="W13" s="1565"/>
      <c r="X13" s="2157"/>
      <c r="Y13" s="1565"/>
    </row>
    <row r="14" spans="1:130" ht="15" customHeight="1" x14ac:dyDescent="0.25">
      <c r="A14" s="2464" t="s">
        <v>21</v>
      </c>
      <c r="B14" s="2158" t="s">
        <v>22</v>
      </c>
      <c r="C14" s="2159">
        <f>SUM(D14+E14)</f>
        <v>0</v>
      </c>
      <c r="D14" s="22">
        <f t="shared" si="0"/>
        <v>0</v>
      </c>
      <c r="E14" s="2160">
        <f t="shared" si="0"/>
        <v>0</v>
      </c>
      <c r="F14" s="2161"/>
      <c r="G14" s="2162"/>
      <c r="H14" s="2161"/>
      <c r="I14" s="2162"/>
      <c r="J14" s="2161"/>
      <c r="K14" s="2162"/>
      <c r="L14" s="2161"/>
      <c r="M14" s="2162"/>
      <c r="N14" s="2161"/>
      <c r="O14" s="2162"/>
      <c r="P14" s="2161"/>
      <c r="Q14" s="2162"/>
      <c r="R14" s="2161"/>
      <c r="S14" s="2162"/>
      <c r="T14" s="2161"/>
      <c r="U14" s="2162"/>
      <c r="V14" s="2161"/>
      <c r="W14" s="2162"/>
      <c r="X14" s="2161"/>
      <c r="Y14" s="2162"/>
    </row>
    <row r="15" spans="1:130" ht="15" customHeight="1" x14ac:dyDescent="0.25">
      <c r="A15" s="2465"/>
      <c r="B15" s="2114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2163"/>
      <c r="G15" s="2164"/>
      <c r="H15" s="27"/>
      <c r="I15" s="28"/>
      <c r="J15" s="27"/>
      <c r="K15" s="28"/>
      <c r="L15" s="2163"/>
      <c r="M15" s="2164"/>
      <c r="N15" s="2163"/>
      <c r="O15" s="2164"/>
      <c r="P15" s="2163"/>
      <c r="Q15" s="2164"/>
      <c r="R15" s="2163"/>
      <c r="S15" s="2164"/>
      <c r="T15" s="2163"/>
      <c r="U15" s="2165"/>
      <c r="V15" s="2163"/>
      <c r="W15" s="2165"/>
      <c r="X15" s="2163"/>
      <c r="Y15" s="2164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434" t="s">
        <v>25</v>
      </c>
      <c r="B17" s="3434" t="s">
        <v>26</v>
      </c>
      <c r="C17" s="3435" t="s">
        <v>27</v>
      </c>
      <c r="D17" s="2471"/>
      <c r="E17" s="2472"/>
      <c r="F17" s="3436" t="s">
        <v>6</v>
      </c>
      <c r="G17" s="3150"/>
      <c r="H17" s="3150"/>
      <c r="I17" s="3150"/>
      <c r="J17" s="3150"/>
      <c r="K17" s="3150"/>
      <c r="L17" s="3150"/>
      <c r="M17" s="3150"/>
      <c r="N17" s="3150"/>
      <c r="O17" s="3150"/>
      <c r="P17" s="3150"/>
      <c r="Q17" s="3150"/>
      <c r="R17" s="3064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430" t="s">
        <v>30</v>
      </c>
      <c r="G18" s="3142"/>
      <c r="H18" s="3430" t="s">
        <v>31</v>
      </c>
      <c r="I18" s="3142"/>
      <c r="J18" s="3430" t="s">
        <v>15</v>
      </c>
      <c r="K18" s="3142"/>
      <c r="L18" s="3430" t="s">
        <v>32</v>
      </c>
      <c r="M18" s="3142"/>
      <c r="N18" s="3430" t="s">
        <v>33</v>
      </c>
      <c r="O18" s="3142"/>
      <c r="P18" s="3430" t="s">
        <v>34</v>
      </c>
      <c r="Q18" s="3144"/>
      <c r="R18" s="2487"/>
      <c r="S18" s="2489"/>
    </row>
    <row r="19" spans="1:90" x14ac:dyDescent="0.25">
      <c r="A19" s="2479"/>
      <c r="B19" s="2479"/>
      <c r="C19" s="1569" t="s">
        <v>17</v>
      </c>
      <c r="D19" s="2166" t="s">
        <v>18</v>
      </c>
      <c r="E19" s="2121" t="s">
        <v>19</v>
      </c>
      <c r="F19" s="2167" t="s">
        <v>18</v>
      </c>
      <c r="G19" s="2121" t="s">
        <v>19</v>
      </c>
      <c r="H19" s="2167" t="s">
        <v>18</v>
      </c>
      <c r="I19" s="2121" t="s">
        <v>19</v>
      </c>
      <c r="J19" s="2167" t="s">
        <v>18</v>
      </c>
      <c r="K19" s="2121" t="s">
        <v>19</v>
      </c>
      <c r="L19" s="2167" t="s">
        <v>18</v>
      </c>
      <c r="M19" s="2121" t="s">
        <v>19</v>
      </c>
      <c r="N19" s="2167" t="s">
        <v>18</v>
      </c>
      <c r="O19" s="2121" t="s">
        <v>19</v>
      </c>
      <c r="P19" s="2167" t="s">
        <v>18</v>
      </c>
      <c r="Q19" s="2122" t="s">
        <v>19</v>
      </c>
      <c r="R19" s="2488"/>
      <c r="S19" s="2475"/>
    </row>
    <row r="20" spans="1:90" ht="15" customHeight="1" x14ac:dyDescent="0.25">
      <c r="A20" s="3437" t="s">
        <v>35</v>
      </c>
      <c r="B20" s="3157"/>
      <c r="C20" s="1573">
        <f t="shared" ref="C20:C29" si="1">SUM(D20+E20)</f>
        <v>0</v>
      </c>
      <c r="D20" s="1419">
        <f t="shared" ref="D20:E41" si="2">SUM(F20+H20+J20+L20+N20+P20)</f>
        <v>0</v>
      </c>
      <c r="E20" s="1575">
        <f t="shared" si="2"/>
        <v>0</v>
      </c>
      <c r="F20" s="2168"/>
      <c r="G20" s="2169"/>
      <c r="H20" s="2168"/>
      <c r="I20" s="2169"/>
      <c r="J20" s="2168"/>
      <c r="K20" s="2169"/>
      <c r="L20" s="2168"/>
      <c r="M20" s="2169"/>
      <c r="N20" s="2168"/>
      <c r="O20" s="2169"/>
      <c r="P20" s="2168"/>
      <c r="Q20" s="2170"/>
      <c r="R20" s="2171"/>
      <c r="S20" s="1565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063" t="s">
        <v>36</v>
      </c>
      <c r="B21" s="2172" t="s">
        <v>22</v>
      </c>
      <c r="C21" s="2173">
        <f t="shared" si="1"/>
        <v>0</v>
      </c>
      <c r="D21" s="41">
        <f t="shared" si="2"/>
        <v>0</v>
      </c>
      <c r="E21" s="2160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2113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2112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2114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063" t="s">
        <v>40</v>
      </c>
      <c r="B25" s="2174" t="s">
        <v>41</v>
      </c>
      <c r="C25" s="2159">
        <f t="shared" si="1"/>
        <v>0</v>
      </c>
      <c r="D25" s="41">
        <f t="shared" si="2"/>
        <v>0</v>
      </c>
      <c r="E25" s="2160">
        <f t="shared" si="2"/>
        <v>0</v>
      </c>
      <c r="F25" s="2161"/>
      <c r="G25" s="2175"/>
      <c r="H25" s="2161"/>
      <c r="I25" s="2175"/>
      <c r="J25" s="2161"/>
      <c r="K25" s="2175"/>
      <c r="L25" s="2161"/>
      <c r="M25" s="2175"/>
      <c r="N25" s="2176"/>
      <c r="O25" s="2175"/>
      <c r="P25" s="2176"/>
      <c r="Q25" s="2177"/>
      <c r="R25" s="2178"/>
      <c r="S25" s="2162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2113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2112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2114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063" t="s">
        <v>54</v>
      </c>
      <c r="B39" s="2119" t="s">
        <v>37</v>
      </c>
      <c r="C39" s="1573">
        <f t="shared" si="7"/>
        <v>0</v>
      </c>
      <c r="D39" s="1419">
        <f t="shared" si="2"/>
        <v>0</v>
      </c>
      <c r="E39" s="2179">
        <f t="shared" si="2"/>
        <v>0</v>
      </c>
      <c r="F39" s="2180"/>
      <c r="G39" s="2175"/>
      <c r="H39" s="2180"/>
      <c r="I39" s="2175"/>
      <c r="J39" s="2180"/>
      <c r="K39" s="2175"/>
      <c r="L39" s="2180"/>
      <c r="M39" s="2175"/>
      <c r="N39" s="2180"/>
      <c r="O39" s="2175"/>
      <c r="P39" s="2181"/>
      <c r="Q39" s="2177"/>
      <c r="R39" s="2178"/>
      <c r="S39" s="2182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2113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2114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2183" t="s">
        <v>55</v>
      </c>
      <c r="B42" s="2184"/>
      <c r="C42" s="2184"/>
      <c r="D42" s="2184"/>
      <c r="E42" s="2184"/>
      <c r="F42" s="2184"/>
      <c r="G42" s="2184"/>
      <c r="H42" s="2184"/>
      <c r="I42" s="2184"/>
      <c r="J42" s="2184"/>
      <c r="K42" s="2184"/>
      <c r="L42" s="2184"/>
      <c r="M42" s="2184"/>
      <c r="N42" s="2184"/>
      <c r="O42" s="2184"/>
      <c r="P42" s="2184"/>
    </row>
    <row r="43" spans="1:90" ht="15" customHeight="1" x14ac:dyDescent="0.25">
      <c r="A43" s="3069" t="s">
        <v>56</v>
      </c>
      <c r="B43" s="2961" t="s">
        <v>27</v>
      </c>
      <c r="C43" s="2471"/>
      <c r="D43" s="2472"/>
      <c r="E43" s="3436" t="s">
        <v>6</v>
      </c>
      <c r="F43" s="3150"/>
      <c r="G43" s="3150"/>
      <c r="H43" s="3150"/>
      <c r="I43" s="3150"/>
      <c r="J43" s="3150"/>
      <c r="K43" s="3150"/>
      <c r="L43" s="3150"/>
      <c r="M43" s="3150"/>
      <c r="N43" s="3150"/>
      <c r="O43" s="3150"/>
      <c r="P43" s="3150"/>
      <c r="Q43" s="3065" t="s">
        <v>28</v>
      </c>
      <c r="R43" s="3066" t="s">
        <v>29</v>
      </c>
    </row>
    <row r="44" spans="1:90" ht="15" customHeight="1" x14ac:dyDescent="0.25">
      <c r="A44" s="2727"/>
      <c r="B44" s="2473"/>
      <c r="C44" s="2474"/>
      <c r="D44" s="2475"/>
      <c r="E44" s="3430" t="s">
        <v>30</v>
      </c>
      <c r="F44" s="3142"/>
      <c r="G44" s="3430" t="s">
        <v>31</v>
      </c>
      <c r="H44" s="3142"/>
      <c r="I44" s="3430" t="s">
        <v>15</v>
      </c>
      <c r="J44" s="3142"/>
      <c r="K44" s="3430" t="s">
        <v>32</v>
      </c>
      <c r="L44" s="3142"/>
      <c r="M44" s="3430" t="s">
        <v>33</v>
      </c>
      <c r="N44" s="3142"/>
      <c r="O44" s="3430" t="s">
        <v>34</v>
      </c>
      <c r="P44" s="3144"/>
      <c r="Q44" s="2491"/>
      <c r="R44" s="2494"/>
    </row>
    <row r="45" spans="1:90" x14ac:dyDescent="0.25">
      <c r="A45" s="2479"/>
      <c r="B45" s="1569" t="s">
        <v>17</v>
      </c>
      <c r="C45" s="2185" t="s">
        <v>18</v>
      </c>
      <c r="D45" s="2106" t="s">
        <v>19</v>
      </c>
      <c r="E45" s="2167" t="s">
        <v>18</v>
      </c>
      <c r="F45" s="2105" t="s">
        <v>19</v>
      </c>
      <c r="G45" s="2167" t="s">
        <v>18</v>
      </c>
      <c r="H45" s="2105" t="s">
        <v>19</v>
      </c>
      <c r="I45" s="2167" t="s">
        <v>18</v>
      </c>
      <c r="J45" s="2105" t="s">
        <v>19</v>
      </c>
      <c r="K45" s="2167" t="s">
        <v>18</v>
      </c>
      <c r="L45" s="2105" t="s">
        <v>19</v>
      </c>
      <c r="M45" s="2167" t="s">
        <v>18</v>
      </c>
      <c r="N45" s="2105" t="s">
        <v>19</v>
      </c>
      <c r="O45" s="2167" t="s">
        <v>18</v>
      </c>
      <c r="P45" s="2104" t="s">
        <v>19</v>
      </c>
      <c r="Q45" s="2492"/>
      <c r="R45" s="2495"/>
    </row>
    <row r="46" spans="1:90" x14ac:dyDescent="0.25">
      <c r="A46" s="2186" t="s">
        <v>37</v>
      </c>
      <c r="B46" s="2187">
        <f>SUM(C46+D46)</f>
        <v>0</v>
      </c>
      <c r="C46" s="2188">
        <f t="shared" ref="C46:D49" si="8">SUM(E46+G46+I46+K46+M46+O46)</f>
        <v>0</v>
      </c>
      <c r="D46" s="2189">
        <f t="shared" si="8"/>
        <v>0</v>
      </c>
      <c r="E46" s="2180"/>
      <c r="F46" s="2182"/>
      <c r="G46" s="2180"/>
      <c r="H46" s="2182"/>
      <c r="I46" s="2180"/>
      <c r="J46" s="2175"/>
      <c r="K46" s="2180"/>
      <c r="L46" s="2175"/>
      <c r="M46" s="2181"/>
      <c r="N46" s="2175"/>
      <c r="O46" s="2181"/>
      <c r="P46" s="2177"/>
      <c r="Q46" s="2190"/>
      <c r="R46" s="2175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073" t="s">
        <v>59</v>
      </c>
      <c r="B51" s="2961" t="s">
        <v>5</v>
      </c>
      <c r="C51" s="2471"/>
      <c r="D51" s="2472"/>
      <c r="E51" s="3441" t="s">
        <v>6</v>
      </c>
      <c r="F51" s="3441"/>
      <c r="G51" s="3441"/>
      <c r="H51" s="3430"/>
      <c r="I51" s="3065" t="s">
        <v>28</v>
      </c>
      <c r="J51" s="3066" t="s">
        <v>29</v>
      </c>
    </row>
    <row r="52" spans="1:90" x14ac:dyDescent="0.25">
      <c r="A52" s="2746"/>
      <c r="B52" s="2473"/>
      <c r="C52" s="2474"/>
      <c r="D52" s="2475"/>
      <c r="E52" s="3430" t="s">
        <v>8</v>
      </c>
      <c r="F52" s="3142"/>
      <c r="G52" s="3430" t="s">
        <v>9</v>
      </c>
      <c r="H52" s="3144"/>
      <c r="I52" s="2491"/>
      <c r="J52" s="2494"/>
    </row>
    <row r="53" spans="1:90" x14ac:dyDescent="0.25">
      <c r="A53" s="2506"/>
      <c r="B53" s="1569" t="s">
        <v>17</v>
      </c>
      <c r="C53" s="2185" t="s">
        <v>18</v>
      </c>
      <c r="D53" s="2106" t="s">
        <v>19</v>
      </c>
      <c r="E53" s="2167" t="s">
        <v>18</v>
      </c>
      <c r="F53" s="2121" t="s">
        <v>19</v>
      </c>
      <c r="G53" s="2167" t="s">
        <v>18</v>
      </c>
      <c r="H53" s="2122" t="s">
        <v>19</v>
      </c>
      <c r="I53" s="2492"/>
      <c r="J53" s="2495"/>
    </row>
    <row r="54" spans="1:90" ht="21" x14ac:dyDescent="0.25">
      <c r="A54" s="2191" t="s">
        <v>60</v>
      </c>
      <c r="B54" s="2192">
        <f>SUM(C54+D54)</f>
        <v>0</v>
      </c>
      <c r="C54" s="2193">
        <f t="shared" ref="C54:D57" si="13">SUM(E54+G54)</f>
        <v>0</v>
      </c>
      <c r="D54" s="1575">
        <f t="shared" si="13"/>
        <v>0</v>
      </c>
      <c r="E54" s="2194">
        <f t="shared" ref="E54:J54" si="14">SUM(E55:E57)</f>
        <v>0</v>
      </c>
      <c r="F54" s="2195">
        <f t="shared" si="14"/>
        <v>0</v>
      </c>
      <c r="G54" s="2196">
        <f t="shared" si="14"/>
        <v>0</v>
      </c>
      <c r="H54" s="2197">
        <f t="shared" si="14"/>
        <v>0</v>
      </c>
      <c r="I54" s="2198">
        <f t="shared" si="14"/>
        <v>0</v>
      </c>
      <c r="J54" s="2199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961" t="s">
        <v>64</v>
      </c>
      <c r="B59" s="2472"/>
      <c r="C59" s="3069" t="s">
        <v>65</v>
      </c>
      <c r="D59" s="3430" t="s">
        <v>66</v>
      </c>
      <c r="E59" s="3144"/>
      <c r="F59" s="3144"/>
      <c r="G59" s="3144"/>
      <c r="H59" s="3144"/>
      <c r="I59" s="3144"/>
      <c r="J59" s="3438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2200" t="s">
        <v>67</v>
      </c>
      <c r="E60" s="2200" t="s">
        <v>68</v>
      </c>
      <c r="F60" s="2200" t="s">
        <v>69</v>
      </c>
      <c r="G60" s="2121" t="s">
        <v>70</v>
      </c>
      <c r="H60" s="2122" t="s">
        <v>71</v>
      </c>
      <c r="I60" s="2201" t="s">
        <v>72</v>
      </c>
      <c r="J60" s="2202" t="s">
        <v>73</v>
      </c>
      <c r="K60" s="2501"/>
      <c r="L60" s="2489"/>
    </row>
    <row r="61" spans="1:90" x14ac:dyDescent="0.25">
      <c r="A61" s="3439" t="s">
        <v>74</v>
      </c>
      <c r="B61" s="3440"/>
      <c r="C61" s="2203">
        <f>SUM(D61:H61)</f>
        <v>0</v>
      </c>
      <c r="D61" s="2204"/>
      <c r="E61" s="2204"/>
      <c r="F61" s="2204"/>
      <c r="G61" s="2182"/>
      <c r="H61" s="2205"/>
      <c r="I61" s="2206"/>
      <c r="J61" s="2207"/>
      <c r="K61" s="2205"/>
      <c r="L61" s="2175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961" t="s">
        <v>5</v>
      </c>
      <c r="C69" s="2471"/>
      <c r="D69" s="2472"/>
      <c r="E69" s="3441" t="s">
        <v>6</v>
      </c>
      <c r="F69" s="3441"/>
      <c r="G69" s="3441"/>
      <c r="H69" s="3442"/>
      <c r="I69" s="3065" t="s">
        <v>28</v>
      </c>
      <c r="J69" s="3066" t="s">
        <v>29</v>
      </c>
    </row>
    <row r="70" spans="1:90" x14ac:dyDescent="0.25">
      <c r="A70" s="2489"/>
      <c r="B70" s="2473"/>
      <c r="C70" s="2474"/>
      <c r="D70" s="2475"/>
      <c r="E70" s="3430" t="s">
        <v>10</v>
      </c>
      <c r="F70" s="3142"/>
      <c r="G70" s="3144" t="s">
        <v>11</v>
      </c>
      <c r="H70" s="3438"/>
      <c r="I70" s="2491"/>
      <c r="J70" s="2494"/>
    </row>
    <row r="71" spans="1:90" x14ac:dyDescent="0.25">
      <c r="A71" s="2475"/>
      <c r="B71" s="2167" t="s">
        <v>17</v>
      </c>
      <c r="C71" s="2185" t="s">
        <v>18</v>
      </c>
      <c r="D71" s="2106" t="s">
        <v>19</v>
      </c>
      <c r="E71" s="2167" t="s">
        <v>18</v>
      </c>
      <c r="F71" s="2121" t="s">
        <v>19</v>
      </c>
      <c r="G71" s="2167" t="s">
        <v>18</v>
      </c>
      <c r="H71" s="2208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155">
        <f t="shared" si="23"/>
        <v>0</v>
      </c>
      <c r="E72" s="2180"/>
      <c r="F72" s="47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069" t="s">
        <v>85</v>
      </c>
      <c r="B77" s="3069" t="s">
        <v>65</v>
      </c>
    </row>
    <row r="78" spans="1:90" x14ac:dyDescent="0.25">
      <c r="A78" s="2727"/>
      <c r="B78" s="2479"/>
    </row>
    <row r="79" spans="1:90" x14ac:dyDescent="0.25">
      <c r="A79" s="2479"/>
      <c r="B79" s="2209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2201" t="s">
        <v>90</v>
      </c>
      <c r="B85" s="2200" t="s">
        <v>91</v>
      </c>
      <c r="C85" s="2200" t="s">
        <v>38</v>
      </c>
      <c r="D85" s="2200" t="s">
        <v>92</v>
      </c>
      <c r="E85" s="2200" t="s">
        <v>93</v>
      </c>
    </row>
    <row r="86" spans="1:91" x14ac:dyDescent="0.25">
      <c r="A86" s="2210" t="s">
        <v>94</v>
      </c>
      <c r="B86" s="2204"/>
      <c r="C86" s="2204"/>
      <c r="D86" s="2204"/>
      <c r="E86" s="2204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961" t="s">
        <v>97</v>
      </c>
      <c r="B89" s="2472"/>
      <c r="C89" s="2120" t="s">
        <v>98</v>
      </c>
      <c r="D89" s="2200" t="s">
        <v>99</v>
      </c>
      <c r="E89" s="2200" t="s">
        <v>100</v>
      </c>
      <c r="F89" s="2200" t="s">
        <v>101</v>
      </c>
    </row>
    <row r="90" spans="1:91" ht="21" x14ac:dyDescent="0.25">
      <c r="A90" s="2464" t="s">
        <v>102</v>
      </c>
      <c r="B90" s="2186" t="s">
        <v>103</v>
      </c>
      <c r="C90" s="2204"/>
      <c r="D90" s="2211"/>
      <c r="E90" s="2204"/>
      <c r="F90" s="2204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596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430" t="s">
        <v>65</v>
      </c>
      <c r="D95" s="3144"/>
      <c r="E95" s="3142"/>
      <c r="F95" s="3430" t="s">
        <v>109</v>
      </c>
      <c r="G95" s="3142"/>
      <c r="H95" s="3430" t="s">
        <v>110</v>
      </c>
      <c r="I95" s="3142"/>
    </row>
    <row r="96" spans="1:91" x14ac:dyDescent="0.25">
      <c r="A96" s="2474"/>
      <c r="B96" s="2475"/>
      <c r="C96" s="1569" t="s">
        <v>17</v>
      </c>
      <c r="D96" s="2185" t="s">
        <v>18</v>
      </c>
      <c r="E96" s="2121" t="s">
        <v>19</v>
      </c>
      <c r="F96" s="2167" t="s">
        <v>18</v>
      </c>
      <c r="G96" s="2121" t="s">
        <v>19</v>
      </c>
      <c r="H96" s="2167" t="s">
        <v>18</v>
      </c>
      <c r="I96" s="2212" t="s">
        <v>19</v>
      </c>
    </row>
    <row r="97" spans="1:21" x14ac:dyDescent="0.25">
      <c r="A97" s="3430" t="s">
        <v>65</v>
      </c>
      <c r="B97" s="3142"/>
      <c r="C97" s="2194">
        <f t="shared" ref="C97:I97" si="28">SUM(C98:C102)</f>
        <v>0</v>
      </c>
      <c r="D97" s="2213">
        <f t="shared" si="28"/>
        <v>0</v>
      </c>
      <c r="E97" s="2195">
        <f t="shared" si="28"/>
        <v>0</v>
      </c>
      <c r="F97" s="2196">
        <f t="shared" si="28"/>
        <v>0</v>
      </c>
      <c r="G97" s="2199">
        <f t="shared" si="28"/>
        <v>0</v>
      </c>
      <c r="H97" s="2196">
        <f t="shared" si="28"/>
        <v>0</v>
      </c>
      <c r="I97" s="2199">
        <f t="shared" si="28"/>
        <v>0</v>
      </c>
    </row>
    <row r="98" spans="1:21" x14ac:dyDescent="0.25">
      <c r="A98" s="3443" t="s">
        <v>22</v>
      </c>
      <c r="B98" s="3444"/>
      <c r="C98" s="2214">
        <f>SUM(D98+E98)</f>
        <v>0</v>
      </c>
      <c r="D98" s="2215">
        <f t="shared" ref="D98:E102" si="29">SUM(F98+H98)</f>
        <v>0</v>
      </c>
      <c r="E98" s="2189">
        <f t="shared" si="29"/>
        <v>0</v>
      </c>
      <c r="F98" s="2180"/>
      <c r="G98" s="2182"/>
      <c r="H98" s="2180"/>
      <c r="I98" s="2175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02">
        <f t="shared" si="29"/>
        <v>0</v>
      </c>
      <c r="F99" s="42"/>
      <c r="G99" s="47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02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978" t="s">
        <v>115</v>
      </c>
      <c r="B105" s="2527"/>
      <c r="C105" s="2961" t="s">
        <v>116</v>
      </c>
      <c r="D105" s="2471"/>
      <c r="E105" s="2472"/>
      <c r="F105" s="3436" t="s">
        <v>6</v>
      </c>
      <c r="G105" s="3150"/>
      <c r="H105" s="3150"/>
      <c r="I105" s="3150"/>
      <c r="J105" s="3150"/>
      <c r="K105" s="3150"/>
      <c r="L105" s="3150"/>
      <c r="M105" s="3150"/>
      <c r="N105" s="3150"/>
      <c r="O105" s="3150"/>
      <c r="P105" s="3150"/>
      <c r="Q105" s="3150"/>
      <c r="R105" s="3150"/>
      <c r="S105" s="3150"/>
      <c r="T105" s="3150"/>
      <c r="U105" s="3445"/>
    </row>
    <row r="106" spans="1:21" ht="15" customHeight="1" x14ac:dyDescent="0.25">
      <c r="A106" s="2754"/>
      <c r="B106" s="2529"/>
      <c r="C106" s="2473"/>
      <c r="D106" s="2474"/>
      <c r="E106" s="2475"/>
      <c r="F106" s="3430" t="s">
        <v>117</v>
      </c>
      <c r="G106" s="3144"/>
      <c r="H106" s="3430" t="s">
        <v>118</v>
      </c>
      <c r="I106" s="3142"/>
      <c r="J106" s="3430" t="s">
        <v>119</v>
      </c>
      <c r="K106" s="3142"/>
      <c r="L106" s="3430" t="s">
        <v>120</v>
      </c>
      <c r="M106" s="3142"/>
      <c r="N106" s="3430" t="s">
        <v>121</v>
      </c>
      <c r="O106" s="3142"/>
      <c r="P106" s="3430" t="s">
        <v>122</v>
      </c>
      <c r="Q106" s="3142"/>
      <c r="R106" s="3430" t="s">
        <v>123</v>
      </c>
      <c r="S106" s="3142"/>
      <c r="T106" s="3430" t="s">
        <v>124</v>
      </c>
      <c r="U106" s="3142"/>
    </row>
    <row r="107" spans="1:21" x14ac:dyDescent="0.25">
      <c r="A107" s="2530"/>
      <c r="B107" s="2531"/>
      <c r="C107" s="1569" t="s">
        <v>17</v>
      </c>
      <c r="D107" s="2166" t="s">
        <v>18</v>
      </c>
      <c r="E107" s="2106" t="s">
        <v>19</v>
      </c>
      <c r="F107" s="2167" t="s">
        <v>18</v>
      </c>
      <c r="G107" s="2104" t="s">
        <v>19</v>
      </c>
      <c r="H107" s="2167" t="s">
        <v>18</v>
      </c>
      <c r="I107" s="2105" t="s">
        <v>19</v>
      </c>
      <c r="J107" s="2167" t="s">
        <v>18</v>
      </c>
      <c r="K107" s="2105" t="s">
        <v>19</v>
      </c>
      <c r="L107" s="2167" t="s">
        <v>18</v>
      </c>
      <c r="M107" s="2105" t="s">
        <v>19</v>
      </c>
      <c r="N107" s="2167" t="s">
        <v>18</v>
      </c>
      <c r="O107" s="2105" t="s">
        <v>19</v>
      </c>
      <c r="P107" s="2167" t="s">
        <v>18</v>
      </c>
      <c r="Q107" s="2105" t="s">
        <v>19</v>
      </c>
      <c r="R107" s="2167" t="s">
        <v>18</v>
      </c>
      <c r="S107" s="2105" t="s">
        <v>19</v>
      </c>
      <c r="T107" s="2167" t="s">
        <v>18</v>
      </c>
      <c r="U107" s="2105" t="s">
        <v>19</v>
      </c>
    </row>
    <row r="108" spans="1:21" x14ac:dyDescent="0.25">
      <c r="A108" s="3446" t="s">
        <v>125</v>
      </c>
      <c r="B108" s="3446"/>
      <c r="C108" s="2217">
        <f t="shared" ref="C108:C116" si="30">SUM(D108+E108)</f>
        <v>0</v>
      </c>
      <c r="D108" s="22">
        <f>+H108+J108+L108+N108+P108+R108+T108</f>
        <v>0</v>
      </c>
      <c r="E108" s="2179">
        <f>+I108+K108+M108+O108+Q108+S108+U108</f>
        <v>0</v>
      </c>
      <c r="F108" s="2218"/>
      <c r="G108" s="2219"/>
      <c r="H108" s="2180"/>
      <c r="I108" s="2175"/>
      <c r="J108" s="2180"/>
      <c r="K108" s="2175"/>
      <c r="L108" s="2180"/>
      <c r="M108" s="2175"/>
      <c r="N108" s="2180"/>
      <c r="O108" s="2175"/>
      <c r="P108" s="2181"/>
      <c r="Q108" s="2175"/>
      <c r="R108" s="2181"/>
      <c r="S108" s="2175"/>
      <c r="T108" s="2181"/>
      <c r="U108" s="2175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063" t="s">
        <v>131</v>
      </c>
      <c r="B114" s="2220" t="s">
        <v>132</v>
      </c>
      <c r="C114" s="1573">
        <f t="shared" si="30"/>
        <v>0</v>
      </c>
      <c r="D114" s="1419">
        <f t="shared" ref="D114:E116" si="32">SUM(F114+H114+J114+L114+N114+P114+R114+T114)</f>
        <v>0</v>
      </c>
      <c r="E114" s="2179">
        <f t="shared" si="32"/>
        <v>0</v>
      </c>
      <c r="F114" s="2180"/>
      <c r="G114" s="2221"/>
      <c r="H114" s="2180"/>
      <c r="I114" s="2182"/>
      <c r="J114" s="2180"/>
      <c r="K114" s="2175"/>
      <c r="L114" s="2180"/>
      <c r="M114" s="2175"/>
      <c r="N114" s="2180"/>
      <c r="O114" s="2182"/>
      <c r="P114" s="2180"/>
      <c r="Q114" s="2182"/>
      <c r="R114" s="2180"/>
      <c r="S114" s="2182"/>
      <c r="T114" s="2180"/>
      <c r="U114" s="2182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436" t="s">
        <v>6</v>
      </c>
      <c r="G118" s="3150"/>
      <c r="H118" s="3150"/>
      <c r="I118" s="3150"/>
      <c r="J118" s="3150"/>
      <c r="K118" s="3150"/>
      <c r="L118" s="3150"/>
      <c r="M118" s="3150"/>
      <c r="N118" s="3150"/>
      <c r="O118" s="3150"/>
      <c r="P118" s="3150"/>
      <c r="Q118" s="3150"/>
      <c r="R118" s="3150"/>
      <c r="S118" s="3150"/>
      <c r="T118" s="2542"/>
      <c r="U118" s="2542"/>
      <c r="V118" s="3150"/>
      <c r="W118" s="3150"/>
      <c r="X118" s="3150"/>
      <c r="Y118" s="3150"/>
      <c r="Z118" s="3150"/>
      <c r="AA118" s="3445"/>
    </row>
    <row r="119" spans="1:27" ht="15" customHeight="1" x14ac:dyDescent="0.25">
      <c r="A119" s="2727"/>
      <c r="B119" s="2727"/>
      <c r="C119" s="2541"/>
      <c r="D119" s="2474"/>
      <c r="E119" s="2475"/>
      <c r="F119" s="3430" t="s">
        <v>136</v>
      </c>
      <c r="G119" s="3142"/>
      <c r="H119" s="3430" t="s">
        <v>137</v>
      </c>
      <c r="I119" s="3142"/>
      <c r="J119" s="3430" t="s">
        <v>138</v>
      </c>
      <c r="K119" s="3142"/>
      <c r="L119" s="3144" t="s">
        <v>139</v>
      </c>
      <c r="M119" s="3142"/>
      <c r="N119" s="3430" t="s">
        <v>109</v>
      </c>
      <c r="O119" s="3142"/>
      <c r="P119" s="3430" t="s">
        <v>110</v>
      </c>
      <c r="Q119" s="3142"/>
      <c r="R119" s="3430" t="s">
        <v>140</v>
      </c>
      <c r="S119" s="3142"/>
      <c r="T119" s="3430" t="s">
        <v>141</v>
      </c>
      <c r="U119" s="3142"/>
      <c r="V119" s="3430" t="s">
        <v>142</v>
      </c>
      <c r="W119" s="3142"/>
      <c r="X119" s="3430" t="s">
        <v>143</v>
      </c>
      <c r="Y119" s="3142"/>
      <c r="Z119" s="3447" t="s">
        <v>124</v>
      </c>
      <c r="AA119" s="3448"/>
    </row>
    <row r="120" spans="1:27" x14ac:dyDescent="0.25">
      <c r="A120" s="2479"/>
      <c r="B120" s="2479"/>
      <c r="C120" s="2167" t="s">
        <v>17</v>
      </c>
      <c r="D120" s="2166" t="s">
        <v>18</v>
      </c>
      <c r="E120" s="2212" t="s">
        <v>19</v>
      </c>
      <c r="F120" s="2167" t="s">
        <v>18</v>
      </c>
      <c r="G120" s="2106" t="s">
        <v>19</v>
      </c>
      <c r="H120" s="2167" t="s">
        <v>18</v>
      </c>
      <c r="I120" s="2106" t="s">
        <v>19</v>
      </c>
      <c r="J120" s="2167" t="s">
        <v>18</v>
      </c>
      <c r="K120" s="2106" t="s">
        <v>19</v>
      </c>
      <c r="L120" s="2185" t="s">
        <v>18</v>
      </c>
      <c r="M120" s="2106" t="s">
        <v>19</v>
      </c>
      <c r="N120" s="2167" t="s">
        <v>18</v>
      </c>
      <c r="O120" s="2106" t="s">
        <v>19</v>
      </c>
      <c r="P120" s="2167" t="s">
        <v>18</v>
      </c>
      <c r="Q120" s="2106" t="s">
        <v>19</v>
      </c>
      <c r="R120" s="2167" t="s">
        <v>18</v>
      </c>
      <c r="S120" s="2200" t="s">
        <v>19</v>
      </c>
      <c r="T120" s="2167" t="s">
        <v>18</v>
      </c>
      <c r="U120" s="2106" t="s">
        <v>19</v>
      </c>
      <c r="V120" s="2167" t="s">
        <v>18</v>
      </c>
      <c r="W120" s="2106" t="s">
        <v>19</v>
      </c>
      <c r="X120" s="2167" t="s">
        <v>18</v>
      </c>
      <c r="Y120" s="2106" t="s">
        <v>19</v>
      </c>
      <c r="Z120" s="2222" t="s">
        <v>18</v>
      </c>
      <c r="AA120" s="229" t="s">
        <v>19</v>
      </c>
    </row>
    <row r="121" spans="1:27" x14ac:dyDescent="0.25">
      <c r="A121" s="3449" t="s">
        <v>144</v>
      </c>
      <c r="B121" s="2172" t="s">
        <v>145</v>
      </c>
      <c r="C121" s="221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2224">
        <f t="shared" si="34"/>
        <v>0</v>
      </c>
      <c r="F121" s="2180"/>
      <c r="G121" s="2182"/>
      <c r="H121" s="2180"/>
      <c r="I121" s="2175"/>
      <c r="J121" s="2180"/>
      <c r="K121" s="2175"/>
      <c r="L121" s="2225"/>
      <c r="M121" s="2175"/>
      <c r="N121" s="2180"/>
      <c r="O121" s="2175"/>
      <c r="P121" s="2180"/>
      <c r="Q121" s="2175"/>
      <c r="R121" s="2180"/>
      <c r="S121" s="2175"/>
      <c r="T121" s="2180"/>
      <c r="U121" s="2175"/>
      <c r="V121" s="2181"/>
      <c r="W121" s="2175"/>
      <c r="X121" s="2181"/>
      <c r="Y121" s="2175"/>
      <c r="Z121" s="2221"/>
      <c r="AA121" s="2226"/>
    </row>
    <row r="122" spans="1:27" x14ac:dyDescent="0.25">
      <c r="A122" s="2546"/>
      <c r="B122" s="2112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2113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2113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2114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449" t="s">
        <v>150</v>
      </c>
      <c r="B126" s="2172" t="s">
        <v>145</v>
      </c>
      <c r="C126" s="2214">
        <f t="shared" si="33"/>
        <v>0</v>
      </c>
      <c r="D126" s="230">
        <f t="shared" si="34"/>
        <v>0</v>
      </c>
      <c r="E126" s="2224">
        <f t="shared" si="34"/>
        <v>0</v>
      </c>
      <c r="F126" s="2180"/>
      <c r="G126" s="2182"/>
      <c r="H126" s="2180"/>
      <c r="I126" s="2175"/>
      <c r="J126" s="2180"/>
      <c r="K126" s="2175"/>
      <c r="L126" s="2225"/>
      <c r="M126" s="2175"/>
      <c r="N126" s="2180"/>
      <c r="O126" s="2175"/>
      <c r="P126" s="2180"/>
      <c r="Q126" s="2175"/>
      <c r="R126" s="2180"/>
      <c r="S126" s="2175"/>
      <c r="T126" s="2180"/>
      <c r="U126" s="2175"/>
      <c r="V126" s="2181"/>
      <c r="W126" s="2175"/>
      <c r="X126" s="2181"/>
      <c r="Y126" s="2175"/>
      <c r="Z126" s="2221"/>
      <c r="AA126" s="2226"/>
    </row>
    <row r="127" spans="1:27" x14ac:dyDescent="0.25">
      <c r="A127" s="2546"/>
      <c r="B127" s="2112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2113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2113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2114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063" t="s">
        <v>151</v>
      </c>
      <c r="B131" s="2172" t="s">
        <v>145</v>
      </c>
      <c r="C131" s="2214">
        <f t="shared" si="33"/>
        <v>0</v>
      </c>
      <c r="D131" s="230">
        <f t="shared" si="34"/>
        <v>0</v>
      </c>
      <c r="E131" s="2224">
        <f t="shared" si="34"/>
        <v>0</v>
      </c>
      <c r="F131" s="2180"/>
      <c r="G131" s="2182"/>
      <c r="H131" s="2180"/>
      <c r="I131" s="2175"/>
      <c r="J131" s="2180"/>
      <c r="K131" s="2175"/>
      <c r="L131" s="2225"/>
      <c r="M131" s="2175"/>
      <c r="N131" s="2180"/>
      <c r="O131" s="2175"/>
      <c r="P131" s="2180"/>
      <c r="Q131" s="2175"/>
      <c r="R131" s="2180"/>
      <c r="S131" s="2175"/>
      <c r="T131" s="2180"/>
      <c r="U131" s="2175"/>
      <c r="V131" s="2181"/>
      <c r="W131" s="2175"/>
      <c r="X131" s="2181"/>
      <c r="Y131" s="2175"/>
      <c r="Z131" s="2221"/>
      <c r="AA131" s="2226"/>
    </row>
    <row r="132" spans="1:27" x14ac:dyDescent="0.25">
      <c r="A132" s="2732"/>
      <c r="B132" s="2112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2113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2113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2114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449" t="s">
        <v>152</v>
      </c>
      <c r="B136" s="2172" t="s">
        <v>145</v>
      </c>
      <c r="C136" s="2214">
        <f t="shared" si="33"/>
        <v>0</v>
      </c>
      <c r="D136" s="230">
        <f t="shared" si="34"/>
        <v>0</v>
      </c>
      <c r="E136" s="2224">
        <f t="shared" si="34"/>
        <v>0</v>
      </c>
      <c r="F136" s="2180"/>
      <c r="G136" s="2182"/>
      <c r="H136" s="2180"/>
      <c r="I136" s="2175"/>
      <c r="J136" s="2180"/>
      <c r="K136" s="2175"/>
      <c r="L136" s="2225"/>
      <c r="M136" s="2175"/>
      <c r="N136" s="2180"/>
      <c r="O136" s="2175"/>
      <c r="P136" s="2180"/>
      <c r="Q136" s="2175"/>
      <c r="R136" s="2180"/>
      <c r="S136" s="2175"/>
      <c r="T136" s="2180"/>
      <c r="U136" s="2175"/>
      <c r="V136" s="2181"/>
      <c r="W136" s="2175"/>
      <c r="X136" s="2181"/>
      <c r="Y136" s="2175"/>
      <c r="Z136" s="2221"/>
      <c r="AA136" s="2226"/>
    </row>
    <row r="137" spans="1:27" x14ac:dyDescent="0.25">
      <c r="A137" s="2546"/>
      <c r="B137" s="2112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2113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2113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2114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449" t="s">
        <v>153</v>
      </c>
      <c r="B141" s="2172" t="s">
        <v>145</v>
      </c>
      <c r="C141" s="2214">
        <f t="shared" si="33"/>
        <v>0</v>
      </c>
      <c r="D141" s="230">
        <f t="shared" si="34"/>
        <v>0</v>
      </c>
      <c r="E141" s="2224">
        <f t="shared" si="34"/>
        <v>0</v>
      </c>
      <c r="F141" s="2180"/>
      <c r="G141" s="2182"/>
      <c r="H141" s="2180"/>
      <c r="I141" s="2175"/>
      <c r="J141" s="2180"/>
      <c r="K141" s="2175"/>
      <c r="L141" s="2225"/>
      <c r="M141" s="2175"/>
      <c r="N141" s="2180"/>
      <c r="O141" s="2175"/>
      <c r="P141" s="2180"/>
      <c r="Q141" s="2175"/>
      <c r="R141" s="2180"/>
      <c r="S141" s="2175"/>
      <c r="T141" s="2180"/>
      <c r="U141" s="2175"/>
      <c r="V141" s="2181"/>
      <c r="W141" s="2175"/>
      <c r="X141" s="2181"/>
      <c r="Y141" s="2175"/>
      <c r="Z141" s="2221"/>
      <c r="AA141" s="2226"/>
    </row>
    <row r="142" spans="1:27" x14ac:dyDescent="0.25">
      <c r="A142" s="2546"/>
      <c r="B142" s="2112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2113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2113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2114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063" t="s">
        <v>154</v>
      </c>
      <c r="B146" s="2172" t="s">
        <v>145</v>
      </c>
      <c r="C146" s="2214">
        <f t="shared" si="33"/>
        <v>0</v>
      </c>
      <c r="D146" s="230">
        <f t="shared" si="34"/>
        <v>0</v>
      </c>
      <c r="E146" s="2224">
        <f t="shared" si="34"/>
        <v>0</v>
      </c>
      <c r="F146" s="2180"/>
      <c r="G146" s="2182"/>
      <c r="H146" s="2180"/>
      <c r="I146" s="2175"/>
      <c r="J146" s="2180"/>
      <c r="K146" s="2175"/>
      <c r="L146" s="2225"/>
      <c r="M146" s="2175"/>
      <c r="N146" s="2180"/>
      <c r="O146" s="2175"/>
      <c r="P146" s="2180"/>
      <c r="Q146" s="2175"/>
      <c r="R146" s="2180"/>
      <c r="S146" s="2175"/>
      <c r="T146" s="2180"/>
      <c r="U146" s="2175"/>
      <c r="V146" s="2181"/>
      <c r="W146" s="2175"/>
      <c r="X146" s="2181"/>
      <c r="Y146" s="2175"/>
      <c r="Z146" s="2221"/>
      <c r="AA146" s="2226"/>
    </row>
    <row r="147" spans="1:27" x14ac:dyDescent="0.25">
      <c r="A147" s="2732"/>
      <c r="B147" s="2112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2113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2113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2114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430" t="s">
        <v>155</v>
      </c>
      <c r="B151" s="3142"/>
      <c r="C151" s="2227">
        <f t="shared" ref="C151:AA151" si="35">SUM(C121:C150)</f>
        <v>0</v>
      </c>
      <c r="D151" s="2228">
        <f t="shared" si="35"/>
        <v>0</v>
      </c>
      <c r="E151" s="2229">
        <f t="shared" si="35"/>
        <v>0</v>
      </c>
      <c r="F151" s="2227">
        <f t="shared" si="35"/>
        <v>0</v>
      </c>
      <c r="G151" s="2230">
        <f t="shared" si="35"/>
        <v>0</v>
      </c>
      <c r="H151" s="2227">
        <f t="shared" si="35"/>
        <v>0</v>
      </c>
      <c r="I151" s="2230">
        <f t="shared" si="35"/>
        <v>0</v>
      </c>
      <c r="J151" s="2227">
        <f t="shared" si="35"/>
        <v>0</v>
      </c>
      <c r="K151" s="2230">
        <f t="shared" si="35"/>
        <v>0</v>
      </c>
      <c r="L151" s="2227">
        <f t="shared" si="35"/>
        <v>0</v>
      </c>
      <c r="M151" s="2230">
        <f t="shared" si="35"/>
        <v>0</v>
      </c>
      <c r="N151" s="2227">
        <f t="shared" si="35"/>
        <v>0</v>
      </c>
      <c r="O151" s="2230">
        <f t="shared" si="35"/>
        <v>0</v>
      </c>
      <c r="P151" s="2227">
        <f t="shared" si="35"/>
        <v>0</v>
      </c>
      <c r="Q151" s="2230">
        <f t="shared" si="35"/>
        <v>0</v>
      </c>
      <c r="R151" s="2227">
        <f t="shared" si="35"/>
        <v>0</v>
      </c>
      <c r="S151" s="2230">
        <f t="shared" si="35"/>
        <v>0</v>
      </c>
      <c r="T151" s="2227">
        <f t="shared" si="35"/>
        <v>0</v>
      </c>
      <c r="U151" s="2230">
        <f t="shared" si="35"/>
        <v>0</v>
      </c>
      <c r="V151" s="2227">
        <f t="shared" si="35"/>
        <v>0</v>
      </c>
      <c r="W151" s="2230">
        <f t="shared" si="35"/>
        <v>0</v>
      </c>
      <c r="X151" s="2227">
        <f t="shared" si="35"/>
        <v>0</v>
      </c>
      <c r="Y151" s="2230">
        <f t="shared" si="35"/>
        <v>0</v>
      </c>
      <c r="Z151" s="2231">
        <f t="shared" si="35"/>
        <v>0</v>
      </c>
      <c r="AA151" s="2232">
        <f t="shared" si="35"/>
        <v>0</v>
      </c>
    </row>
    <row r="152" spans="1:27" x14ac:dyDescent="0.25">
      <c r="A152" s="2740" t="s">
        <v>156</v>
      </c>
      <c r="B152" s="2112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47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2112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47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2113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47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2113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47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2114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2983" t="s">
        <v>157</v>
      </c>
      <c r="B157" s="2172" t="s">
        <v>145</v>
      </c>
      <c r="C157" s="2214">
        <f t="shared" si="36"/>
        <v>0</v>
      </c>
      <c r="D157" s="230">
        <f t="shared" si="37"/>
        <v>0</v>
      </c>
      <c r="E157" s="2224">
        <f t="shared" si="37"/>
        <v>0</v>
      </c>
      <c r="F157" s="2180"/>
      <c r="G157" s="2182"/>
      <c r="H157" s="2180"/>
      <c r="I157" s="2175"/>
      <c r="J157" s="2180"/>
      <c r="K157" s="2175"/>
      <c r="L157" s="2225"/>
      <c r="M157" s="2175"/>
      <c r="N157" s="2180"/>
      <c r="O157" s="2175"/>
      <c r="P157" s="2180"/>
      <c r="Q157" s="2175"/>
      <c r="R157" s="2180"/>
      <c r="S157" s="2175"/>
      <c r="T157" s="2180"/>
      <c r="U157" s="2175"/>
      <c r="V157" s="2181"/>
      <c r="W157" s="2175"/>
      <c r="X157" s="2181"/>
      <c r="Y157" s="2175"/>
      <c r="Z157" s="2221"/>
      <c r="AA157" s="2226"/>
    </row>
    <row r="158" spans="1:27" x14ac:dyDescent="0.25">
      <c r="A158" s="2740"/>
      <c r="B158" s="2112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47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2113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47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2113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47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2114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430" t="s">
        <v>155</v>
      </c>
      <c r="B162" s="3142"/>
      <c r="C162" s="2227">
        <f t="shared" ref="C162:AA162" si="38">SUM(C152:C161)</f>
        <v>0</v>
      </c>
      <c r="D162" s="2228">
        <f t="shared" si="38"/>
        <v>0</v>
      </c>
      <c r="E162" s="2229">
        <f t="shared" si="38"/>
        <v>0</v>
      </c>
      <c r="F162" s="2227">
        <f t="shared" si="38"/>
        <v>0</v>
      </c>
      <c r="G162" s="2230">
        <f t="shared" si="38"/>
        <v>0</v>
      </c>
      <c r="H162" s="2227">
        <f t="shared" si="38"/>
        <v>0</v>
      </c>
      <c r="I162" s="2230">
        <f t="shared" si="38"/>
        <v>0</v>
      </c>
      <c r="J162" s="2227">
        <f t="shared" si="38"/>
        <v>0</v>
      </c>
      <c r="K162" s="2230">
        <f t="shared" si="38"/>
        <v>0</v>
      </c>
      <c r="L162" s="2227">
        <f t="shared" si="38"/>
        <v>0</v>
      </c>
      <c r="M162" s="2230">
        <f t="shared" si="38"/>
        <v>0</v>
      </c>
      <c r="N162" s="2227">
        <f t="shared" si="38"/>
        <v>0</v>
      </c>
      <c r="O162" s="2230">
        <f t="shared" si="38"/>
        <v>0</v>
      </c>
      <c r="P162" s="2227">
        <f t="shared" si="38"/>
        <v>0</v>
      </c>
      <c r="Q162" s="2230">
        <f t="shared" si="38"/>
        <v>0</v>
      </c>
      <c r="R162" s="2227">
        <f t="shared" si="38"/>
        <v>0</v>
      </c>
      <c r="S162" s="2230">
        <f t="shared" si="38"/>
        <v>0</v>
      </c>
      <c r="T162" s="2227">
        <f t="shared" si="38"/>
        <v>0</v>
      </c>
      <c r="U162" s="2230">
        <f t="shared" si="38"/>
        <v>0</v>
      </c>
      <c r="V162" s="2227">
        <f t="shared" si="38"/>
        <v>0</v>
      </c>
      <c r="W162" s="2230">
        <f t="shared" si="38"/>
        <v>0</v>
      </c>
      <c r="X162" s="2227">
        <f t="shared" si="38"/>
        <v>0</v>
      </c>
      <c r="Y162" s="2230">
        <f t="shared" si="38"/>
        <v>0</v>
      </c>
      <c r="Z162" s="2231">
        <f t="shared" si="38"/>
        <v>0</v>
      </c>
      <c r="AA162" s="2232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961" t="s">
        <v>65</v>
      </c>
      <c r="D164" s="2471"/>
      <c r="E164" s="2472"/>
      <c r="F164" s="3430" t="s">
        <v>6</v>
      </c>
      <c r="G164" s="3144"/>
      <c r="H164" s="3144"/>
      <c r="I164" s="3144"/>
      <c r="J164" s="3144"/>
      <c r="K164" s="3144"/>
      <c r="L164" s="3144"/>
      <c r="M164" s="3144"/>
      <c r="N164" s="3144"/>
      <c r="O164" s="3144"/>
      <c r="P164" s="3144"/>
      <c r="Q164" s="3144"/>
      <c r="R164" s="3144"/>
      <c r="S164" s="3144"/>
      <c r="T164" s="3144"/>
      <c r="U164" s="3144"/>
      <c r="V164" s="3144"/>
      <c r="W164" s="3144"/>
      <c r="X164" s="3144"/>
      <c r="Y164" s="3144"/>
      <c r="Z164" s="3144"/>
      <c r="AA164" s="3144"/>
      <c r="AB164" s="3144"/>
      <c r="AC164" s="3144"/>
      <c r="AD164" s="3144"/>
      <c r="AE164" s="3144"/>
      <c r="AF164" s="3144"/>
      <c r="AG164" s="3144"/>
      <c r="AH164" s="3144"/>
      <c r="AI164" s="3144"/>
      <c r="AJ164" s="3144"/>
      <c r="AK164" s="3144"/>
      <c r="AL164" s="3144"/>
      <c r="AM164" s="3142"/>
    </row>
    <row r="165" spans="1:39" ht="15" customHeight="1" x14ac:dyDescent="0.25">
      <c r="A165" s="2540"/>
      <c r="B165" s="2489"/>
      <c r="C165" s="2541"/>
      <c r="D165" s="2474"/>
      <c r="E165" s="2475"/>
      <c r="F165" s="3430" t="s">
        <v>159</v>
      </c>
      <c r="G165" s="3142"/>
      <c r="H165" s="3430" t="s">
        <v>139</v>
      </c>
      <c r="I165" s="3142"/>
      <c r="J165" s="3430" t="s">
        <v>109</v>
      </c>
      <c r="K165" s="3142"/>
      <c r="L165" s="3450" t="s">
        <v>110</v>
      </c>
      <c r="M165" s="3451"/>
      <c r="N165" s="3451" t="s">
        <v>140</v>
      </c>
      <c r="O165" s="3452"/>
      <c r="P165" s="3430" t="s">
        <v>160</v>
      </c>
      <c r="Q165" s="3142"/>
      <c r="R165" s="3144" t="s">
        <v>161</v>
      </c>
      <c r="S165" s="3142"/>
      <c r="T165" s="3144" t="s">
        <v>162</v>
      </c>
      <c r="U165" s="3142"/>
      <c r="V165" s="3430" t="s">
        <v>163</v>
      </c>
      <c r="W165" s="3142"/>
      <c r="X165" s="3144" t="s">
        <v>164</v>
      </c>
      <c r="Y165" s="3142"/>
      <c r="Z165" s="3447" t="s">
        <v>165</v>
      </c>
      <c r="AA165" s="3448"/>
      <c r="AB165" s="3447" t="s">
        <v>166</v>
      </c>
      <c r="AC165" s="3448"/>
      <c r="AD165" s="3447" t="s">
        <v>167</v>
      </c>
      <c r="AE165" s="3448"/>
      <c r="AF165" s="3447" t="s">
        <v>142</v>
      </c>
      <c r="AG165" s="3448"/>
      <c r="AH165" s="3447" t="s">
        <v>168</v>
      </c>
      <c r="AI165" s="3448"/>
      <c r="AJ165" s="3447" t="s">
        <v>169</v>
      </c>
      <c r="AK165" s="3448"/>
      <c r="AL165" s="3453" t="s">
        <v>124</v>
      </c>
      <c r="AM165" s="3448"/>
    </row>
    <row r="166" spans="1:39" x14ac:dyDescent="0.25">
      <c r="A166" s="2474"/>
      <c r="B166" s="2475"/>
      <c r="C166" s="1569" t="s">
        <v>17</v>
      </c>
      <c r="D166" s="1464" t="s">
        <v>18</v>
      </c>
      <c r="E166" s="2116" t="s">
        <v>19</v>
      </c>
      <c r="F166" s="1560" t="s">
        <v>18</v>
      </c>
      <c r="G166" s="2116" t="s">
        <v>19</v>
      </c>
      <c r="H166" s="1560" t="s">
        <v>18</v>
      </c>
      <c r="I166" s="2116" t="s">
        <v>19</v>
      </c>
      <c r="J166" s="1560" t="s">
        <v>18</v>
      </c>
      <c r="K166" s="2116" t="s">
        <v>19</v>
      </c>
      <c r="L166" s="2167" t="s">
        <v>18</v>
      </c>
      <c r="M166" s="277" t="s">
        <v>19</v>
      </c>
      <c r="N166" s="2166" t="s">
        <v>18</v>
      </c>
      <c r="O166" s="2212" t="s">
        <v>19</v>
      </c>
      <c r="P166" s="2166" t="s">
        <v>18</v>
      </c>
      <c r="Q166" s="2212" t="s">
        <v>19</v>
      </c>
      <c r="R166" s="2185" t="s">
        <v>18</v>
      </c>
      <c r="S166" s="2106" t="s">
        <v>19</v>
      </c>
      <c r="T166" s="2185" t="s">
        <v>18</v>
      </c>
      <c r="U166" s="2106" t="s">
        <v>19</v>
      </c>
      <c r="V166" s="2167" t="s">
        <v>18</v>
      </c>
      <c r="W166" s="2106" t="s">
        <v>19</v>
      </c>
      <c r="X166" s="2185" t="s">
        <v>18</v>
      </c>
      <c r="Y166" s="2106" t="s">
        <v>19</v>
      </c>
      <c r="Z166" s="2222" t="s">
        <v>18</v>
      </c>
      <c r="AA166" s="229" t="s">
        <v>19</v>
      </c>
      <c r="AB166" s="2222" t="s">
        <v>18</v>
      </c>
      <c r="AC166" s="229" t="s">
        <v>19</v>
      </c>
      <c r="AD166" s="2222" t="s">
        <v>18</v>
      </c>
      <c r="AE166" s="229" t="s">
        <v>19</v>
      </c>
      <c r="AF166" s="2222" t="s">
        <v>18</v>
      </c>
      <c r="AG166" s="229" t="s">
        <v>19</v>
      </c>
      <c r="AH166" s="2222" t="s">
        <v>18</v>
      </c>
      <c r="AI166" s="229" t="s">
        <v>19</v>
      </c>
      <c r="AJ166" s="2222" t="s">
        <v>18</v>
      </c>
      <c r="AK166" s="229" t="s">
        <v>19</v>
      </c>
      <c r="AL166" s="2234" t="s">
        <v>18</v>
      </c>
      <c r="AM166" s="229" t="s">
        <v>19</v>
      </c>
    </row>
    <row r="167" spans="1:39" x14ac:dyDescent="0.25">
      <c r="A167" s="2554" t="s">
        <v>170</v>
      </c>
      <c r="B167" s="2235" t="s">
        <v>171</v>
      </c>
      <c r="C167" s="221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2189">
        <f t="shared" si="40"/>
        <v>0</v>
      </c>
      <c r="F167" s="2180"/>
      <c r="G167" s="2175"/>
      <c r="H167" s="2180"/>
      <c r="I167" s="2175"/>
      <c r="J167" s="2180"/>
      <c r="K167" s="2175"/>
      <c r="L167" s="2180"/>
      <c r="M167" s="279"/>
      <c r="N167" s="279"/>
      <c r="O167" s="2175"/>
      <c r="P167" s="2180"/>
      <c r="Q167" s="2175"/>
      <c r="R167" s="2205"/>
      <c r="S167" s="2175"/>
      <c r="T167" s="2205"/>
      <c r="U167" s="2175"/>
      <c r="V167" s="2180"/>
      <c r="W167" s="2175"/>
      <c r="X167" s="2205"/>
      <c r="Y167" s="2175"/>
      <c r="Z167" s="2236"/>
      <c r="AA167" s="2226"/>
      <c r="AB167" s="2236"/>
      <c r="AC167" s="2226"/>
      <c r="AD167" s="2236"/>
      <c r="AE167" s="2226"/>
      <c r="AF167" s="2236"/>
      <c r="AG167" s="2226"/>
      <c r="AH167" s="2236"/>
      <c r="AI167" s="2226"/>
      <c r="AJ167" s="2236"/>
      <c r="AK167" s="2226"/>
      <c r="AL167" s="2237"/>
      <c r="AM167" s="2226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02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2235" t="s">
        <v>171</v>
      </c>
      <c r="C170" s="2214">
        <f t="shared" si="39"/>
        <v>0</v>
      </c>
      <c r="D170" s="230">
        <f t="shared" si="40"/>
        <v>0</v>
      </c>
      <c r="E170" s="2189">
        <f t="shared" si="40"/>
        <v>0</v>
      </c>
      <c r="F170" s="2180"/>
      <c r="G170" s="2175"/>
      <c r="H170" s="2180"/>
      <c r="I170" s="2175"/>
      <c r="J170" s="2180"/>
      <c r="K170" s="2175"/>
      <c r="L170" s="2180"/>
      <c r="M170" s="279"/>
      <c r="N170" s="279"/>
      <c r="O170" s="2175"/>
      <c r="P170" s="2180"/>
      <c r="Q170" s="2175"/>
      <c r="R170" s="2205"/>
      <c r="S170" s="2175"/>
      <c r="T170" s="2205"/>
      <c r="U170" s="2175"/>
      <c r="V170" s="2180"/>
      <c r="W170" s="2175"/>
      <c r="X170" s="2205"/>
      <c r="Y170" s="2175"/>
      <c r="Z170" s="2236"/>
      <c r="AA170" s="2226"/>
      <c r="AB170" s="2236"/>
      <c r="AC170" s="2226"/>
      <c r="AD170" s="2236"/>
      <c r="AE170" s="2226"/>
      <c r="AF170" s="2236"/>
      <c r="AG170" s="2226"/>
      <c r="AH170" s="2236"/>
      <c r="AI170" s="2226"/>
      <c r="AJ170" s="2236"/>
      <c r="AK170" s="2226"/>
      <c r="AL170" s="2237"/>
      <c r="AM170" s="2226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02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069" t="s">
        <v>25</v>
      </c>
      <c r="B174" s="3069" t="s">
        <v>26</v>
      </c>
      <c r="C174" s="2961" t="s">
        <v>65</v>
      </c>
      <c r="D174" s="2471"/>
      <c r="E174" s="2472"/>
      <c r="F174" s="3430" t="s">
        <v>6</v>
      </c>
      <c r="G174" s="3144"/>
      <c r="H174" s="3144"/>
      <c r="I174" s="3144"/>
      <c r="J174" s="3144"/>
      <c r="K174" s="3144"/>
      <c r="L174" s="3144"/>
      <c r="M174" s="3144"/>
      <c r="N174" s="3144"/>
      <c r="O174" s="3142"/>
    </row>
    <row r="175" spans="1:39" ht="15" customHeight="1" x14ac:dyDescent="0.25">
      <c r="A175" s="2727"/>
      <c r="B175" s="2727"/>
      <c r="C175" s="2541"/>
      <c r="D175" s="2474"/>
      <c r="E175" s="2475"/>
      <c r="F175" s="3430" t="s">
        <v>167</v>
      </c>
      <c r="G175" s="3142"/>
      <c r="H175" s="3430" t="s">
        <v>142</v>
      </c>
      <c r="I175" s="3142"/>
      <c r="J175" s="3430" t="s">
        <v>168</v>
      </c>
      <c r="K175" s="3142"/>
      <c r="L175" s="3430" t="s">
        <v>169</v>
      </c>
      <c r="M175" s="3142"/>
      <c r="N175" s="3430" t="s">
        <v>124</v>
      </c>
      <c r="O175" s="3142"/>
    </row>
    <row r="176" spans="1:39" x14ac:dyDescent="0.25">
      <c r="A176" s="2479"/>
      <c r="B176" s="2479"/>
      <c r="C176" s="1569" t="s">
        <v>17</v>
      </c>
      <c r="D176" s="1464" t="s">
        <v>18</v>
      </c>
      <c r="E176" s="2116" t="s">
        <v>19</v>
      </c>
      <c r="F176" s="1560" t="s">
        <v>18</v>
      </c>
      <c r="G176" s="2116" t="s">
        <v>19</v>
      </c>
      <c r="H176" s="1560" t="s">
        <v>18</v>
      </c>
      <c r="I176" s="2116" t="s">
        <v>19</v>
      </c>
      <c r="J176" s="1560" t="s">
        <v>18</v>
      </c>
      <c r="K176" s="2116" t="s">
        <v>19</v>
      </c>
      <c r="L176" s="1560" t="s">
        <v>18</v>
      </c>
      <c r="M176" s="2116" t="s">
        <v>19</v>
      </c>
      <c r="N176" s="1560" t="s">
        <v>18</v>
      </c>
      <c r="O176" s="2116" t="s">
        <v>19</v>
      </c>
    </row>
    <row r="177" spans="1:17" x14ac:dyDescent="0.25">
      <c r="A177" s="3063" t="s">
        <v>176</v>
      </c>
      <c r="B177" s="2235" t="s">
        <v>177</v>
      </c>
      <c r="C177" s="2214">
        <f t="shared" ref="C177:C182" si="41">SUM(D177+E177)</f>
        <v>0</v>
      </c>
      <c r="D177" s="230">
        <f t="shared" ref="D177:E182" si="42">SUM(F177+H177+J177+L177+N177)</f>
        <v>0</v>
      </c>
      <c r="E177" s="2189">
        <f t="shared" si="42"/>
        <v>0</v>
      </c>
      <c r="F177" s="2180"/>
      <c r="G177" s="2177"/>
      <c r="H177" s="2180"/>
      <c r="I177" s="2175"/>
      <c r="J177" s="2205"/>
      <c r="K177" s="2177"/>
      <c r="L177" s="2180"/>
      <c r="M177" s="2175"/>
      <c r="N177" s="2180"/>
      <c r="O177" s="2175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063" t="s">
        <v>180</v>
      </c>
      <c r="B180" s="2235" t="s">
        <v>177</v>
      </c>
      <c r="C180" s="2214">
        <f t="shared" si="41"/>
        <v>0</v>
      </c>
      <c r="D180" s="230">
        <f t="shared" si="42"/>
        <v>0</v>
      </c>
      <c r="E180" s="2189">
        <f t="shared" si="42"/>
        <v>0</v>
      </c>
      <c r="F180" s="2180"/>
      <c r="G180" s="2175"/>
      <c r="H180" s="2180"/>
      <c r="I180" s="2177"/>
      <c r="J180" s="2180"/>
      <c r="K180" s="2175"/>
      <c r="L180" s="2205"/>
      <c r="M180" s="2177"/>
      <c r="N180" s="2180"/>
      <c r="O180" s="2175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961" t="s">
        <v>182</v>
      </c>
      <c r="B184" s="2472"/>
      <c r="C184" s="2961" t="s">
        <v>65</v>
      </c>
      <c r="D184" s="2471"/>
      <c r="E184" s="2472"/>
      <c r="F184" s="3430" t="s">
        <v>6</v>
      </c>
      <c r="G184" s="3144"/>
      <c r="H184" s="3144"/>
      <c r="I184" s="3144"/>
      <c r="J184" s="3144"/>
      <c r="K184" s="3144"/>
      <c r="L184" s="3144"/>
      <c r="M184" s="3144"/>
      <c r="N184" s="3144"/>
      <c r="O184" s="3144"/>
      <c r="P184" s="3144"/>
      <c r="Q184" s="3142"/>
    </row>
    <row r="185" spans="1:17" ht="15" customHeight="1" x14ac:dyDescent="0.25">
      <c r="A185" s="2759"/>
      <c r="B185" s="2489"/>
      <c r="C185" s="2541"/>
      <c r="D185" s="2474"/>
      <c r="E185" s="2475"/>
      <c r="F185" s="3430" t="s">
        <v>142</v>
      </c>
      <c r="G185" s="3142"/>
      <c r="H185" s="3430" t="s">
        <v>168</v>
      </c>
      <c r="I185" s="3142"/>
      <c r="J185" s="3430" t="s">
        <v>169</v>
      </c>
      <c r="K185" s="3142"/>
      <c r="L185" s="3430" t="s">
        <v>183</v>
      </c>
      <c r="M185" s="3142"/>
      <c r="N185" s="3430" t="s">
        <v>184</v>
      </c>
      <c r="O185" s="3142"/>
      <c r="P185" s="3430" t="s">
        <v>185</v>
      </c>
      <c r="Q185" s="3142"/>
    </row>
    <row r="186" spans="1:17" x14ac:dyDescent="0.25">
      <c r="A186" s="2541"/>
      <c r="B186" s="2475"/>
      <c r="C186" s="1569" t="s">
        <v>17</v>
      </c>
      <c r="D186" s="1464" t="s">
        <v>18</v>
      </c>
      <c r="E186" s="2116" t="s">
        <v>19</v>
      </c>
      <c r="F186" s="1560" t="s">
        <v>18</v>
      </c>
      <c r="G186" s="2116" t="s">
        <v>19</v>
      </c>
      <c r="H186" s="1560" t="s">
        <v>18</v>
      </c>
      <c r="I186" s="2116" t="s">
        <v>19</v>
      </c>
      <c r="J186" s="1560" t="s">
        <v>18</v>
      </c>
      <c r="K186" s="2115" t="s">
        <v>19</v>
      </c>
      <c r="L186" s="1560" t="s">
        <v>18</v>
      </c>
      <c r="M186" s="2116" t="s">
        <v>19</v>
      </c>
      <c r="N186" s="1560" t="s">
        <v>18</v>
      </c>
      <c r="O186" s="2116" t="s">
        <v>19</v>
      </c>
      <c r="P186" s="1560" t="s">
        <v>18</v>
      </c>
      <c r="Q186" s="2115" t="s">
        <v>19</v>
      </c>
    </row>
    <row r="187" spans="1:17" x14ac:dyDescent="0.25">
      <c r="A187" s="3439" t="s">
        <v>186</v>
      </c>
      <c r="B187" s="3440"/>
      <c r="C187" s="2214">
        <f>SUM(D187+E187)</f>
        <v>29</v>
      </c>
      <c r="D187" s="230">
        <f t="shared" ref="D187:E189" si="43">SUM(F187+H187+J187+L187+N187+P187)</f>
        <v>11</v>
      </c>
      <c r="E187" s="2189">
        <f t="shared" si="43"/>
        <v>18</v>
      </c>
      <c r="F187" s="2180">
        <v>0</v>
      </c>
      <c r="G187" s="2177">
        <v>4</v>
      </c>
      <c r="H187" s="2180">
        <v>4</v>
      </c>
      <c r="I187" s="2175">
        <v>1</v>
      </c>
      <c r="J187" s="2205">
        <v>4</v>
      </c>
      <c r="K187" s="2175">
        <v>5</v>
      </c>
      <c r="L187" s="2205">
        <v>3</v>
      </c>
      <c r="M187" s="2177">
        <v>4</v>
      </c>
      <c r="N187" s="2180">
        <v>0</v>
      </c>
      <c r="O187" s="2175">
        <v>1</v>
      </c>
      <c r="P187" s="2205">
        <v>0</v>
      </c>
      <c r="Q187" s="2175">
        <v>3</v>
      </c>
    </row>
    <row r="188" spans="1:17" x14ac:dyDescent="0.25">
      <c r="A188" s="2557" t="s">
        <v>187</v>
      </c>
      <c r="B188" s="2518"/>
      <c r="C188" s="240">
        <f>SUM(D188+E188)</f>
        <v>145</v>
      </c>
      <c r="D188" s="241">
        <f t="shared" si="43"/>
        <v>55</v>
      </c>
      <c r="E188" s="292">
        <f t="shared" si="43"/>
        <v>90</v>
      </c>
      <c r="F188" s="799">
        <v>7</v>
      </c>
      <c r="G188" s="293">
        <v>24</v>
      </c>
      <c r="H188" s="799">
        <v>15</v>
      </c>
      <c r="I188" s="260">
        <v>10</v>
      </c>
      <c r="J188" s="294">
        <v>18</v>
      </c>
      <c r="K188" s="260">
        <v>18</v>
      </c>
      <c r="L188" s="294">
        <v>9</v>
      </c>
      <c r="M188" s="293">
        <v>21</v>
      </c>
      <c r="N188" s="799">
        <v>5</v>
      </c>
      <c r="O188" s="260">
        <v>12</v>
      </c>
      <c r="P188" s="294">
        <v>1</v>
      </c>
      <c r="Q188" s="260">
        <v>5</v>
      </c>
    </row>
    <row r="189" spans="1:17" ht="15" customHeight="1" x14ac:dyDescent="0.25">
      <c r="A189" s="2558" t="s">
        <v>188</v>
      </c>
      <c r="B189" s="2559"/>
      <c r="C189" s="299">
        <f>SUM(D189+E189)</f>
        <v>53</v>
      </c>
      <c r="D189" s="241">
        <f t="shared" si="43"/>
        <v>28</v>
      </c>
      <c r="E189" s="106">
        <f t="shared" si="43"/>
        <v>25</v>
      </c>
      <c r="F189" s="51">
        <v>5</v>
      </c>
      <c r="G189" s="54">
        <v>7</v>
      </c>
      <c r="H189" s="51">
        <v>8</v>
      </c>
      <c r="I189" s="52">
        <v>5</v>
      </c>
      <c r="J189" s="132">
        <v>8</v>
      </c>
      <c r="K189" s="52">
        <v>4</v>
      </c>
      <c r="L189" s="132">
        <v>4</v>
      </c>
      <c r="M189" s="54">
        <v>4</v>
      </c>
      <c r="N189" s="51">
        <v>3</v>
      </c>
      <c r="O189" s="52">
        <v>2</v>
      </c>
      <c r="P189" s="132">
        <v>0</v>
      </c>
      <c r="Q189" s="52">
        <v>3</v>
      </c>
    </row>
    <row r="190" spans="1:17" x14ac:dyDescent="0.25">
      <c r="A190" s="3430" t="s">
        <v>65</v>
      </c>
      <c r="B190" s="3142"/>
      <c r="C190" s="2194">
        <f t="shared" ref="C190:Q190" si="44">SUM(C187:C189)</f>
        <v>227</v>
      </c>
      <c r="D190" s="2238">
        <f t="shared" si="44"/>
        <v>94</v>
      </c>
      <c r="E190" s="2213">
        <f t="shared" si="44"/>
        <v>133</v>
      </c>
      <c r="F190" s="2194">
        <f t="shared" si="44"/>
        <v>12</v>
      </c>
      <c r="G190" s="2213">
        <f t="shared" si="44"/>
        <v>35</v>
      </c>
      <c r="H190" s="2194">
        <f t="shared" si="44"/>
        <v>27</v>
      </c>
      <c r="I190" s="2213">
        <f t="shared" si="44"/>
        <v>16</v>
      </c>
      <c r="J190" s="2194">
        <f t="shared" si="44"/>
        <v>30</v>
      </c>
      <c r="K190" s="2213">
        <f t="shared" si="44"/>
        <v>27</v>
      </c>
      <c r="L190" s="2194">
        <f t="shared" si="44"/>
        <v>16</v>
      </c>
      <c r="M190" s="2213">
        <f t="shared" si="44"/>
        <v>29</v>
      </c>
      <c r="N190" s="2194">
        <f t="shared" si="44"/>
        <v>8</v>
      </c>
      <c r="O190" s="2213">
        <f t="shared" si="44"/>
        <v>15</v>
      </c>
      <c r="P190" s="2194">
        <f t="shared" si="44"/>
        <v>1</v>
      </c>
      <c r="Q190" s="2199">
        <f t="shared" si="44"/>
        <v>11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961" t="s">
        <v>191</v>
      </c>
      <c r="B193" s="2472"/>
      <c r="C193" s="3454" t="s">
        <v>116</v>
      </c>
      <c r="D193" s="2561"/>
      <c r="E193" s="3455"/>
      <c r="F193" s="3436" t="s">
        <v>6</v>
      </c>
      <c r="G193" s="3150"/>
      <c r="H193" s="3150"/>
      <c r="I193" s="3150"/>
      <c r="J193" s="3150"/>
      <c r="K193" s="3150"/>
      <c r="L193" s="3150"/>
      <c r="M193" s="3150"/>
      <c r="N193" s="3150"/>
      <c r="O193" s="3150"/>
      <c r="P193" s="3150"/>
      <c r="Q193" s="3150"/>
      <c r="R193" s="3150"/>
      <c r="S193" s="3150"/>
      <c r="T193" s="3150"/>
      <c r="U193" s="3445"/>
    </row>
    <row r="194" spans="1:94" ht="15" customHeight="1" x14ac:dyDescent="0.25">
      <c r="A194" s="2759"/>
      <c r="B194" s="2489"/>
      <c r="C194" s="2563"/>
      <c r="D194" s="2564"/>
      <c r="E194" s="2565"/>
      <c r="F194" s="3450" t="s">
        <v>159</v>
      </c>
      <c r="G194" s="3452"/>
      <c r="H194" s="3456" t="s">
        <v>139</v>
      </c>
      <c r="I194" s="3452"/>
      <c r="J194" s="3450" t="s">
        <v>109</v>
      </c>
      <c r="K194" s="3452"/>
      <c r="L194" s="3456" t="s">
        <v>110</v>
      </c>
      <c r="M194" s="3452"/>
      <c r="N194" s="3456" t="s">
        <v>140</v>
      </c>
      <c r="O194" s="3452"/>
      <c r="P194" s="3456" t="s">
        <v>192</v>
      </c>
      <c r="Q194" s="3452"/>
      <c r="R194" s="3456" t="s">
        <v>193</v>
      </c>
      <c r="S194" s="3452"/>
      <c r="T194" s="2501" t="s">
        <v>194</v>
      </c>
      <c r="U194" s="2494"/>
    </row>
    <row r="195" spans="1:94" x14ac:dyDescent="0.25">
      <c r="A195" s="2541"/>
      <c r="B195" s="2475"/>
      <c r="C195" s="2167" t="s">
        <v>17</v>
      </c>
      <c r="D195" s="2185" t="s">
        <v>18</v>
      </c>
      <c r="E195" s="2121" t="s">
        <v>19</v>
      </c>
      <c r="F195" s="2167" t="s">
        <v>18</v>
      </c>
      <c r="G195" s="2212" t="s">
        <v>19</v>
      </c>
      <c r="H195" s="2185" t="s">
        <v>18</v>
      </c>
      <c r="I195" s="2212" t="s">
        <v>19</v>
      </c>
      <c r="J195" s="2167" t="s">
        <v>18</v>
      </c>
      <c r="K195" s="2212" t="s">
        <v>19</v>
      </c>
      <c r="L195" s="2185" t="s">
        <v>18</v>
      </c>
      <c r="M195" s="2212" t="s">
        <v>19</v>
      </c>
      <c r="N195" s="2185" t="s">
        <v>18</v>
      </c>
      <c r="O195" s="2212" t="s">
        <v>19</v>
      </c>
      <c r="P195" s="2185" t="s">
        <v>18</v>
      </c>
      <c r="Q195" s="2212" t="s">
        <v>19</v>
      </c>
      <c r="R195" s="2185" t="s">
        <v>18</v>
      </c>
      <c r="S195" s="2212" t="s">
        <v>19</v>
      </c>
      <c r="T195" s="2185" t="s">
        <v>18</v>
      </c>
      <c r="U195" s="2212" t="s">
        <v>19</v>
      </c>
    </row>
    <row r="196" spans="1:94" x14ac:dyDescent="0.25">
      <c r="A196" s="3457" t="s">
        <v>195</v>
      </c>
      <c r="B196" s="3458"/>
      <c r="C196" s="49">
        <f>SUM(D196+E196)</f>
        <v>0</v>
      </c>
      <c r="D196" s="302">
        <f t="shared" ref="D196:E198" si="45">SUM(F196+H196+J196+L196+N196+P196+R196+T196)</f>
        <v>0</v>
      </c>
      <c r="E196" s="615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459" t="s">
        <v>197</v>
      </c>
      <c r="B198" s="3460"/>
      <c r="C198" s="2192">
        <f>SUM(D198+E198)</f>
        <v>0</v>
      </c>
      <c r="D198" s="2193">
        <f t="shared" si="45"/>
        <v>0</v>
      </c>
      <c r="E198" s="1575">
        <f t="shared" si="45"/>
        <v>0</v>
      </c>
      <c r="F198" s="2194">
        <f t="shared" ref="F198:U198" si="46">SUM(F196:F197)</f>
        <v>0</v>
      </c>
      <c r="G198" s="2199">
        <f t="shared" si="46"/>
        <v>0</v>
      </c>
      <c r="H198" s="2213">
        <f t="shared" si="46"/>
        <v>0</v>
      </c>
      <c r="I198" s="2199">
        <f t="shared" si="46"/>
        <v>0</v>
      </c>
      <c r="J198" s="2194">
        <f t="shared" si="46"/>
        <v>0</v>
      </c>
      <c r="K198" s="2199">
        <f t="shared" si="46"/>
        <v>0</v>
      </c>
      <c r="L198" s="2213">
        <f t="shared" si="46"/>
        <v>0</v>
      </c>
      <c r="M198" s="2199">
        <f t="shared" si="46"/>
        <v>0</v>
      </c>
      <c r="N198" s="2213">
        <f t="shared" si="46"/>
        <v>0</v>
      </c>
      <c r="O198" s="2199">
        <f t="shared" si="46"/>
        <v>0</v>
      </c>
      <c r="P198" s="2213">
        <f t="shared" si="46"/>
        <v>0</v>
      </c>
      <c r="Q198" s="2199">
        <f t="shared" si="46"/>
        <v>0</v>
      </c>
      <c r="R198" s="2213">
        <f t="shared" si="46"/>
        <v>0</v>
      </c>
      <c r="S198" s="2199">
        <f t="shared" si="46"/>
        <v>0</v>
      </c>
      <c r="T198" s="2213">
        <f t="shared" si="46"/>
        <v>0</v>
      </c>
      <c r="U198" s="2199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996" t="s">
        <v>199</v>
      </c>
      <c r="B200" s="2573"/>
      <c r="C200" s="2997" t="s">
        <v>65</v>
      </c>
      <c r="D200" s="2579"/>
      <c r="E200" s="2580"/>
      <c r="F200" s="3461" t="s">
        <v>6</v>
      </c>
      <c r="G200" s="3461"/>
      <c r="H200" s="3461"/>
      <c r="I200" s="3461"/>
      <c r="J200" s="3461"/>
      <c r="K200" s="3461"/>
      <c r="L200" s="3461"/>
      <c r="M200" s="3461"/>
      <c r="N200" s="3461"/>
      <c r="O200" s="3461"/>
      <c r="P200" s="3461"/>
      <c r="Q200" s="3461"/>
      <c r="R200" s="3461"/>
      <c r="S200" s="3461"/>
      <c r="T200" s="3461"/>
      <c r="U200" s="3461"/>
      <c r="V200" s="3461"/>
      <c r="W200" s="3461"/>
      <c r="X200" s="3461"/>
      <c r="Y200" s="3461"/>
      <c r="Z200" s="3461"/>
      <c r="AA200" s="3461"/>
      <c r="AB200" s="3461"/>
      <c r="AC200" s="3462"/>
      <c r="AD200" s="3093" t="s">
        <v>200</v>
      </c>
      <c r="AE200" s="2588"/>
      <c r="AF200" s="2591" t="s">
        <v>201</v>
      </c>
      <c r="AG200" s="2588"/>
      <c r="AH200" s="3002" t="s">
        <v>28</v>
      </c>
      <c r="AI200" s="3095" t="s">
        <v>29</v>
      </c>
    </row>
    <row r="201" spans="1:94" x14ac:dyDescent="0.25">
      <c r="A201" s="2775"/>
      <c r="B201" s="2575"/>
      <c r="C201" s="2581"/>
      <c r="D201" s="2582"/>
      <c r="E201" s="2583"/>
      <c r="F201" s="3436" t="s">
        <v>202</v>
      </c>
      <c r="G201" s="3445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463" t="s">
        <v>209</v>
      </c>
      <c r="U201" s="3463"/>
      <c r="V201" s="3463" t="s">
        <v>210</v>
      </c>
      <c r="W201" s="3463"/>
      <c r="X201" s="3463" t="s">
        <v>211</v>
      </c>
      <c r="Y201" s="3463"/>
      <c r="Z201" s="3456" t="s">
        <v>117</v>
      </c>
      <c r="AA201" s="3452"/>
      <c r="AB201" s="3456" t="s">
        <v>118</v>
      </c>
      <c r="AC201" s="3464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2240" t="s">
        <v>212</v>
      </c>
      <c r="D202" s="307" t="s">
        <v>18</v>
      </c>
      <c r="E202" s="2110" t="s">
        <v>19</v>
      </c>
      <c r="F202" s="2241" t="s">
        <v>18</v>
      </c>
      <c r="G202" s="2242" t="s">
        <v>19</v>
      </c>
      <c r="H202" s="2241" t="s">
        <v>18</v>
      </c>
      <c r="I202" s="2242" t="s">
        <v>19</v>
      </c>
      <c r="J202" s="2241" t="s">
        <v>18</v>
      </c>
      <c r="K202" s="2242" t="s">
        <v>19</v>
      </c>
      <c r="L202" s="2241" t="s">
        <v>18</v>
      </c>
      <c r="M202" s="2242" t="s">
        <v>19</v>
      </c>
      <c r="N202" s="2241" t="s">
        <v>18</v>
      </c>
      <c r="O202" s="2242" t="s">
        <v>19</v>
      </c>
      <c r="P202" s="2241" t="s">
        <v>18</v>
      </c>
      <c r="Q202" s="2242" t="s">
        <v>19</v>
      </c>
      <c r="R202" s="2241" t="s">
        <v>18</v>
      </c>
      <c r="S202" s="2242" t="s">
        <v>19</v>
      </c>
      <c r="T202" s="2241" t="s">
        <v>18</v>
      </c>
      <c r="U202" s="2242" t="s">
        <v>19</v>
      </c>
      <c r="V202" s="2241" t="s">
        <v>18</v>
      </c>
      <c r="W202" s="2242" t="s">
        <v>19</v>
      </c>
      <c r="X202" s="2241" t="s">
        <v>18</v>
      </c>
      <c r="Y202" s="2242" t="s">
        <v>19</v>
      </c>
      <c r="Z202" s="2241" t="s">
        <v>18</v>
      </c>
      <c r="AA202" s="2242" t="s">
        <v>19</v>
      </c>
      <c r="AB202" s="2241" t="s">
        <v>18</v>
      </c>
      <c r="AC202" s="2243" t="s">
        <v>19</v>
      </c>
      <c r="AD202" s="2244" t="s">
        <v>18</v>
      </c>
      <c r="AE202" s="2242" t="s">
        <v>19</v>
      </c>
      <c r="AF202" s="2244" t="s">
        <v>18</v>
      </c>
      <c r="AG202" s="2242" t="s">
        <v>19</v>
      </c>
      <c r="AH202" s="2595"/>
      <c r="AI202" s="2598" t="s">
        <v>19</v>
      </c>
    </row>
    <row r="203" spans="1:94" x14ac:dyDescent="0.25">
      <c r="A203" s="3096" t="s">
        <v>213</v>
      </c>
      <c r="B203" s="2245" t="s">
        <v>132</v>
      </c>
      <c r="C203" s="2246">
        <f>SUM(D203+E203)</f>
        <v>0</v>
      </c>
      <c r="D203" s="2247">
        <f>SUM(F203+H203+J203+L203+N203+P203+R203+T203+V203+X203+Z203+AB203)</f>
        <v>0</v>
      </c>
      <c r="E203" s="2248">
        <f>SUM(G203+I203+K203+M203+O203+Q203+S203+U203+W203+Y203+AA203+AC203)</f>
        <v>0</v>
      </c>
      <c r="F203" s="2249"/>
      <c r="G203" s="2250"/>
      <c r="H203" s="2249"/>
      <c r="I203" s="2250"/>
      <c r="J203" s="2249"/>
      <c r="K203" s="2250"/>
      <c r="L203" s="2249"/>
      <c r="M203" s="2250"/>
      <c r="N203" s="2249"/>
      <c r="O203" s="2250"/>
      <c r="P203" s="2249"/>
      <c r="Q203" s="2251"/>
      <c r="R203" s="2249"/>
      <c r="S203" s="2251"/>
      <c r="T203" s="2249"/>
      <c r="U203" s="2250"/>
      <c r="V203" s="2249"/>
      <c r="W203" s="2250"/>
      <c r="X203" s="2249"/>
      <c r="Y203" s="2251"/>
      <c r="Z203" s="2249"/>
      <c r="AA203" s="2251"/>
      <c r="AB203" s="2249"/>
      <c r="AC203" s="2252"/>
      <c r="AD203" s="2250"/>
      <c r="AE203" s="2251"/>
      <c r="AF203" s="2250"/>
      <c r="AG203" s="2251"/>
      <c r="AH203" s="2253"/>
      <c r="AI203" s="2251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621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2254">
        <f>SUM(D205+E205)</f>
        <v>0</v>
      </c>
      <c r="D205" s="2255">
        <f t="shared" ref="D205:AI205" si="47">SUM(D203+D204)</f>
        <v>0</v>
      </c>
      <c r="E205" s="2256">
        <f t="shared" si="47"/>
        <v>0</v>
      </c>
      <c r="F205" s="2254">
        <f t="shared" si="47"/>
        <v>0</v>
      </c>
      <c r="G205" s="2257">
        <f t="shared" si="47"/>
        <v>0</v>
      </c>
      <c r="H205" s="2254">
        <f t="shared" si="47"/>
        <v>0</v>
      </c>
      <c r="I205" s="2257">
        <f t="shared" si="47"/>
        <v>0</v>
      </c>
      <c r="J205" s="2254">
        <f t="shared" si="47"/>
        <v>0</v>
      </c>
      <c r="K205" s="2257">
        <f t="shared" si="47"/>
        <v>0</v>
      </c>
      <c r="L205" s="2254">
        <f t="shared" si="47"/>
        <v>0</v>
      </c>
      <c r="M205" s="2257">
        <f t="shared" si="47"/>
        <v>0</v>
      </c>
      <c r="N205" s="2254">
        <f t="shared" si="47"/>
        <v>0</v>
      </c>
      <c r="O205" s="2257">
        <f t="shared" si="47"/>
        <v>0</v>
      </c>
      <c r="P205" s="2254">
        <f t="shared" si="47"/>
        <v>0</v>
      </c>
      <c r="Q205" s="2257">
        <f t="shared" si="47"/>
        <v>0</v>
      </c>
      <c r="R205" s="2254">
        <f t="shared" si="47"/>
        <v>0</v>
      </c>
      <c r="S205" s="2257">
        <f t="shared" si="47"/>
        <v>0</v>
      </c>
      <c r="T205" s="2254">
        <f t="shared" si="47"/>
        <v>0</v>
      </c>
      <c r="U205" s="2257">
        <f t="shared" si="47"/>
        <v>0</v>
      </c>
      <c r="V205" s="2254">
        <f t="shared" si="47"/>
        <v>0</v>
      </c>
      <c r="W205" s="2257">
        <f t="shared" si="47"/>
        <v>0</v>
      </c>
      <c r="X205" s="2254">
        <f t="shared" si="47"/>
        <v>0</v>
      </c>
      <c r="Y205" s="2257">
        <f t="shared" si="47"/>
        <v>0</v>
      </c>
      <c r="Z205" s="2254">
        <f t="shared" si="47"/>
        <v>0</v>
      </c>
      <c r="AA205" s="2257">
        <f t="shared" si="47"/>
        <v>0</v>
      </c>
      <c r="AB205" s="2254">
        <f t="shared" si="47"/>
        <v>0</v>
      </c>
      <c r="AC205" s="2258">
        <f t="shared" si="47"/>
        <v>0</v>
      </c>
      <c r="AD205" s="2255">
        <f t="shared" si="47"/>
        <v>0</v>
      </c>
      <c r="AE205" s="2257">
        <f t="shared" si="47"/>
        <v>0</v>
      </c>
      <c r="AF205" s="2255">
        <f t="shared" si="47"/>
        <v>0</v>
      </c>
      <c r="AG205" s="2257">
        <f t="shared" si="47"/>
        <v>0</v>
      </c>
      <c r="AH205" s="2259">
        <f t="shared" si="47"/>
        <v>0</v>
      </c>
      <c r="AI205" s="2256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996" t="s">
        <v>216</v>
      </c>
      <c r="B207" s="2573"/>
      <c r="C207" s="2579" t="s">
        <v>65</v>
      </c>
      <c r="D207" s="2579"/>
      <c r="E207" s="2580"/>
      <c r="F207" s="3465" t="s">
        <v>6</v>
      </c>
      <c r="G207" s="3466"/>
      <c r="H207" s="3466"/>
      <c r="I207" s="3466"/>
      <c r="J207" s="3466"/>
      <c r="K207" s="3466"/>
      <c r="L207" s="3466"/>
      <c r="M207" s="3466"/>
      <c r="N207" s="3466"/>
      <c r="O207" s="3466"/>
      <c r="P207" s="3467" t="s">
        <v>217</v>
      </c>
      <c r="Q207" s="3466"/>
      <c r="R207" s="3466"/>
      <c r="S207" s="3093" t="s">
        <v>28</v>
      </c>
      <c r="T207" s="3095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441" t="s">
        <v>218</v>
      </c>
      <c r="G208" s="3441"/>
      <c r="H208" s="3441" t="s">
        <v>31</v>
      </c>
      <c r="I208" s="3441"/>
      <c r="J208" s="3441" t="s">
        <v>137</v>
      </c>
      <c r="K208" s="3441"/>
      <c r="L208" s="3441" t="s">
        <v>219</v>
      </c>
      <c r="M208" s="3441"/>
      <c r="N208" s="3441" t="s">
        <v>220</v>
      </c>
      <c r="O208" s="3430"/>
      <c r="P208" s="3100" t="s">
        <v>221</v>
      </c>
      <c r="Q208" s="3099" t="s">
        <v>222</v>
      </c>
      <c r="R208" s="2996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2110" t="s">
        <v>19</v>
      </c>
      <c r="F209" s="2241" t="s">
        <v>18</v>
      </c>
      <c r="G209" s="2242" t="s">
        <v>19</v>
      </c>
      <c r="H209" s="2241" t="s">
        <v>18</v>
      </c>
      <c r="I209" s="2242" t="s">
        <v>19</v>
      </c>
      <c r="J209" s="2241" t="s">
        <v>18</v>
      </c>
      <c r="K209" s="2242" t="s">
        <v>19</v>
      </c>
      <c r="L209" s="2241" t="s">
        <v>18</v>
      </c>
      <c r="M209" s="2242" t="s">
        <v>19</v>
      </c>
      <c r="N209" s="2241" t="s">
        <v>18</v>
      </c>
      <c r="O209" s="2260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468" t="s">
        <v>224</v>
      </c>
      <c r="B210" s="3469"/>
      <c r="C210" s="2247">
        <f>SUM(D210+E210)</f>
        <v>0</v>
      </c>
      <c r="D210" s="331">
        <f t="shared" ref="D210:E212" si="48">SUM(F210+H210+J210+L210+N210)</f>
        <v>0</v>
      </c>
      <c r="E210" s="2261">
        <f t="shared" si="48"/>
        <v>0</v>
      </c>
      <c r="F210" s="2249"/>
      <c r="G210" s="2251"/>
      <c r="H210" s="2249"/>
      <c r="I210" s="2251"/>
      <c r="J210" s="2249"/>
      <c r="K210" s="2251"/>
      <c r="L210" s="2249"/>
      <c r="M210" s="2251"/>
      <c r="N210" s="2249"/>
      <c r="O210" s="2262"/>
      <c r="P210" s="2263"/>
      <c r="Q210" s="334"/>
      <c r="R210" s="2264"/>
      <c r="S210" s="2263"/>
      <c r="T210" s="2265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996" t="s">
        <v>216</v>
      </c>
      <c r="B214" s="2573"/>
      <c r="C214" s="3430" t="s">
        <v>228</v>
      </c>
      <c r="D214" s="3438"/>
      <c r="E214" s="2471" t="s">
        <v>28</v>
      </c>
      <c r="F214" s="3103" t="s">
        <v>29</v>
      </c>
    </row>
    <row r="215" spans="1:93" x14ac:dyDescent="0.25">
      <c r="A215" s="2576"/>
      <c r="B215" s="2577"/>
      <c r="C215" s="2241" t="s">
        <v>18</v>
      </c>
      <c r="D215" s="2243" t="s">
        <v>19</v>
      </c>
      <c r="E215" s="2474"/>
      <c r="F215" s="2619"/>
    </row>
    <row r="216" spans="1:93" x14ac:dyDescent="0.25">
      <c r="A216" s="3476" t="s">
        <v>65</v>
      </c>
      <c r="B216" s="3477"/>
      <c r="C216" s="2266">
        <f>SUM(C217:C219)</f>
        <v>0</v>
      </c>
      <c r="D216" s="2267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478" t="s">
        <v>229</v>
      </c>
      <c r="B217" s="3479"/>
      <c r="C217" s="2249"/>
      <c r="D217" s="2252"/>
      <c r="E217" s="2262"/>
      <c r="F217" s="2265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632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2107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2107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2111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2107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2108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470" t="s">
        <v>216</v>
      </c>
      <c r="B227" s="3470"/>
      <c r="C227" s="3470" t="s">
        <v>241</v>
      </c>
      <c r="D227" s="3471"/>
      <c r="E227" s="3472" t="s">
        <v>28</v>
      </c>
      <c r="F227" s="3473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470"/>
      <c r="B228" s="3470"/>
      <c r="C228" s="2268" t="s">
        <v>18</v>
      </c>
      <c r="D228" s="2269" t="s">
        <v>19</v>
      </c>
      <c r="E228" s="3472"/>
      <c r="F228" s="3473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474" t="s">
        <v>65</v>
      </c>
      <c r="B229" s="3474"/>
      <c r="C229" s="2270">
        <f>SUM(C230:C231)</f>
        <v>0</v>
      </c>
      <c r="D229" s="2271">
        <f>SUM(D230:D231)</f>
        <v>0</v>
      </c>
      <c r="E229" s="2272">
        <f>SUM(E230:E231)</f>
        <v>0</v>
      </c>
      <c r="F229" s="2273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475" t="s">
        <v>242</v>
      </c>
      <c r="B230" s="3475"/>
      <c r="C230" s="2274"/>
      <c r="D230" s="2275"/>
      <c r="E230" s="2276"/>
      <c r="F230" s="2277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480" t="s">
        <v>244</v>
      </c>
      <c r="B232" s="2278" t="s">
        <v>245</v>
      </c>
      <c r="C232" s="2274"/>
      <c r="D232" s="2275"/>
      <c r="E232" s="2276"/>
      <c r="F232" s="2277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480"/>
      <c r="B233" s="2109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480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480"/>
      <c r="B235" s="2109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996" t="s">
        <v>250</v>
      </c>
      <c r="B237" s="2573"/>
      <c r="C237" s="3430" t="s">
        <v>251</v>
      </c>
      <c r="D237" s="3144"/>
      <c r="E237" s="3142"/>
    </row>
    <row r="238" spans="1:92" x14ac:dyDescent="0.25">
      <c r="A238" s="2775"/>
      <c r="B238" s="2575"/>
      <c r="C238" s="3025" t="s">
        <v>252</v>
      </c>
      <c r="D238" s="3430" t="s">
        <v>253</v>
      </c>
      <c r="E238" s="3142"/>
    </row>
    <row r="239" spans="1:92" x14ac:dyDescent="0.25">
      <c r="A239" s="2576"/>
      <c r="B239" s="2577"/>
      <c r="C239" s="2642"/>
      <c r="D239" s="2279" t="s">
        <v>254</v>
      </c>
      <c r="E239" s="2242" t="s">
        <v>255</v>
      </c>
    </row>
    <row r="240" spans="1:92" x14ac:dyDescent="0.25">
      <c r="A240" s="3478" t="s">
        <v>256</v>
      </c>
      <c r="B240" s="3479"/>
      <c r="C240" s="2280"/>
      <c r="D240" s="2249"/>
      <c r="E240" s="2251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481" t="s">
        <v>59</v>
      </c>
      <c r="B260" s="3481"/>
      <c r="C260" s="2961" t="s">
        <v>65</v>
      </c>
      <c r="D260" s="2471"/>
      <c r="E260" s="2472"/>
      <c r="F260" s="3441" t="s">
        <v>6</v>
      </c>
      <c r="G260" s="3441"/>
      <c r="H260" s="3441"/>
      <c r="I260" s="3441"/>
      <c r="J260" s="3441"/>
      <c r="K260" s="3441"/>
      <c r="L260" s="3441"/>
      <c r="M260" s="3441"/>
      <c r="N260" s="3441"/>
      <c r="O260" s="3441"/>
      <c r="P260" s="3114" t="s">
        <v>270</v>
      </c>
      <c r="Q260" s="453"/>
      <c r="R260" s="453"/>
    </row>
    <row r="261" spans="1:49" x14ac:dyDescent="0.25">
      <c r="A261" s="3481"/>
      <c r="B261" s="3481"/>
      <c r="C261" s="2541"/>
      <c r="D261" s="2474"/>
      <c r="E261" s="2475"/>
      <c r="F261" s="3430" t="s">
        <v>159</v>
      </c>
      <c r="G261" s="3142"/>
      <c r="H261" s="3430" t="s">
        <v>139</v>
      </c>
      <c r="I261" s="3142"/>
      <c r="J261" s="3430" t="s">
        <v>109</v>
      </c>
      <c r="K261" s="3142"/>
      <c r="L261" s="3450" t="s">
        <v>110</v>
      </c>
      <c r="M261" s="3452"/>
      <c r="N261" s="3456" t="s">
        <v>140</v>
      </c>
      <c r="O261" s="3452"/>
      <c r="P261" s="2665"/>
      <c r="Q261" s="454"/>
      <c r="R261" s="2673"/>
    </row>
    <row r="262" spans="1:49" x14ac:dyDescent="0.25">
      <c r="A262" s="3481"/>
      <c r="B262" s="3481"/>
      <c r="C262" s="1569" t="s">
        <v>17</v>
      </c>
      <c r="D262" s="455" t="s">
        <v>18</v>
      </c>
      <c r="E262" s="2116" t="s">
        <v>19</v>
      </c>
      <c r="F262" s="1560" t="s">
        <v>18</v>
      </c>
      <c r="G262" s="2116" t="s">
        <v>19</v>
      </c>
      <c r="H262" s="1560" t="s">
        <v>18</v>
      </c>
      <c r="I262" s="2116" t="s">
        <v>19</v>
      </c>
      <c r="J262" s="1560" t="s">
        <v>18</v>
      </c>
      <c r="K262" s="2116" t="s">
        <v>19</v>
      </c>
      <c r="L262" s="2167" t="s">
        <v>18</v>
      </c>
      <c r="M262" s="2117" t="s">
        <v>19</v>
      </c>
      <c r="N262" s="2185" t="s">
        <v>18</v>
      </c>
      <c r="O262" s="2212" t="s">
        <v>19</v>
      </c>
      <c r="P262" s="2666"/>
      <c r="Q262" s="454"/>
      <c r="R262" s="2673"/>
    </row>
    <row r="263" spans="1:49" x14ac:dyDescent="0.25">
      <c r="A263" s="3116" t="s">
        <v>170</v>
      </c>
      <c r="B263" s="2281" t="s">
        <v>271</v>
      </c>
      <c r="C263" s="2214">
        <f t="shared" ref="C263:C268" si="73">SUM(D263:E263)</f>
        <v>0</v>
      </c>
      <c r="D263" s="2215">
        <f t="shared" ref="D263:E268" si="74">+F263+H263+J263+L263+N263</f>
        <v>0</v>
      </c>
      <c r="E263" s="2189">
        <f t="shared" si="74"/>
        <v>0</v>
      </c>
      <c r="F263" s="2205"/>
      <c r="G263" s="2175"/>
      <c r="H263" s="2180"/>
      <c r="I263" s="2175"/>
      <c r="J263" s="2180"/>
      <c r="K263" s="2175"/>
      <c r="L263" s="2180"/>
      <c r="M263" s="2175"/>
      <c r="N263" s="2205"/>
      <c r="O263" s="2175"/>
      <c r="P263" s="2282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02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116" t="s">
        <v>174</v>
      </c>
      <c r="B266" s="2281" t="s">
        <v>271</v>
      </c>
      <c r="C266" s="2214">
        <f t="shared" si="73"/>
        <v>0</v>
      </c>
      <c r="D266" s="2215">
        <f t="shared" si="74"/>
        <v>0</v>
      </c>
      <c r="E266" s="2189">
        <f t="shared" si="74"/>
        <v>0</v>
      </c>
      <c r="F266" s="2205"/>
      <c r="G266" s="2175"/>
      <c r="H266" s="2180"/>
      <c r="I266" s="2175"/>
      <c r="J266" s="2180"/>
      <c r="K266" s="2175"/>
      <c r="L266" s="2180"/>
      <c r="M266" s="2175"/>
      <c r="N266" s="2205"/>
      <c r="O266" s="2177"/>
      <c r="P266" s="2283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02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117" t="s">
        <v>25</v>
      </c>
      <c r="B270" s="3117" t="s">
        <v>273</v>
      </c>
      <c r="C270" s="3030" t="s">
        <v>274</v>
      </c>
      <c r="D270" s="2681"/>
      <c r="E270" s="2682"/>
      <c r="F270" s="3482" t="s">
        <v>6</v>
      </c>
      <c r="G270" s="3483"/>
      <c r="H270" s="3483"/>
      <c r="I270" s="3483"/>
      <c r="J270" s="3483"/>
      <c r="K270" s="3483"/>
      <c r="L270" s="3483"/>
      <c r="M270" s="3483"/>
      <c r="N270" s="3483"/>
      <c r="O270" s="3483"/>
      <c r="P270" s="3483"/>
      <c r="Q270" s="3483"/>
      <c r="R270" s="3483"/>
      <c r="S270" s="3483"/>
      <c r="T270" s="3483"/>
      <c r="U270" s="3483"/>
      <c r="V270" s="3483"/>
      <c r="W270" s="3483"/>
      <c r="X270" s="3483"/>
      <c r="Y270" s="3483"/>
      <c r="Z270" s="3483"/>
      <c r="AA270" s="3483"/>
      <c r="AB270" s="3483"/>
      <c r="AC270" s="3483"/>
      <c r="AD270" s="3483"/>
      <c r="AE270" s="3483"/>
      <c r="AF270" s="3483"/>
      <c r="AG270" s="3483"/>
      <c r="AH270" s="3483"/>
      <c r="AI270" s="3483"/>
      <c r="AJ270" s="3483"/>
      <c r="AK270" s="3483"/>
      <c r="AL270" s="3483"/>
      <c r="AM270" s="3484"/>
      <c r="AN270" s="3487" t="s">
        <v>275</v>
      </c>
      <c r="AO270" s="3483"/>
      <c r="AP270" s="3483"/>
      <c r="AQ270" s="3483"/>
      <c r="AR270" s="3483"/>
      <c r="AS270" s="3483"/>
      <c r="AT270" s="3483"/>
      <c r="AU270" s="3484"/>
      <c r="AV270" s="2682" t="s">
        <v>276</v>
      </c>
      <c r="AW270" s="3124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482" t="s">
        <v>159</v>
      </c>
      <c r="G271" s="3488"/>
      <c r="H271" s="3482" t="s">
        <v>139</v>
      </c>
      <c r="I271" s="3488"/>
      <c r="J271" s="3482" t="s">
        <v>109</v>
      </c>
      <c r="K271" s="3488"/>
      <c r="L271" s="3482" t="s">
        <v>110</v>
      </c>
      <c r="M271" s="3488"/>
      <c r="N271" s="3482" t="s">
        <v>140</v>
      </c>
      <c r="O271" s="3488"/>
      <c r="P271" s="3485" t="s">
        <v>160</v>
      </c>
      <c r="Q271" s="3486"/>
      <c r="R271" s="3485" t="s">
        <v>161</v>
      </c>
      <c r="S271" s="3486"/>
      <c r="T271" s="3485" t="s">
        <v>162</v>
      </c>
      <c r="U271" s="3486"/>
      <c r="V271" s="3485" t="s">
        <v>163</v>
      </c>
      <c r="W271" s="3486"/>
      <c r="X271" s="3485" t="s">
        <v>164</v>
      </c>
      <c r="Y271" s="3486"/>
      <c r="Z271" s="3485" t="s">
        <v>165</v>
      </c>
      <c r="AA271" s="3486"/>
      <c r="AB271" s="3485" t="s">
        <v>166</v>
      </c>
      <c r="AC271" s="3486"/>
      <c r="AD271" s="3485" t="s">
        <v>167</v>
      </c>
      <c r="AE271" s="3486"/>
      <c r="AF271" s="3485" t="s">
        <v>142</v>
      </c>
      <c r="AG271" s="3486"/>
      <c r="AH271" s="3485" t="s">
        <v>168</v>
      </c>
      <c r="AI271" s="3486"/>
      <c r="AJ271" s="3485" t="s">
        <v>169</v>
      </c>
      <c r="AK271" s="3486"/>
      <c r="AL271" s="3485" t="s">
        <v>124</v>
      </c>
      <c r="AM271" s="3489"/>
      <c r="AN271" s="3487" t="s">
        <v>277</v>
      </c>
      <c r="AO271" s="3488"/>
      <c r="AP271" s="3482" t="s">
        <v>278</v>
      </c>
      <c r="AQ271" s="3488"/>
      <c r="AR271" s="3482" t="s">
        <v>279</v>
      </c>
      <c r="AS271" s="3488"/>
      <c r="AT271" s="3482" t="s">
        <v>280</v>
      </c>
      <c r="AU271" s="3484"/>
      <c r="AV271" s="2692"/>
      <c r="AW271" s="2820"/>
    </row>
    <row r="272" spans="1:49" x14ac:dyDescent="0.25">
      <c r="A272" s="2679"/>
      <c r="B272" s="2679"/>
      <c r="C272" s="2284" t="s">
        <v>17</v>
      </c>
      <c r="D272" s="471" t="s">
        <v>18</v>
      </c>
      <c r="E272" s="2103" t="s">
        <v>19</v>
      </c>
      <c r="F272" s="2284" t="s">
        <v>18</v>
      </c>
      <c r="G272" s="2103" t="s">
        <v>19</v>
      </c>
      <c r="H272" s="2284" t="s">
        <v>18</v>
      </c>
      <c r="I272" s="2103" t="s">
        <v>19</v>
      </c>
      <c r="J272" s="2284" t="s">
        <v>18</v>
      </c>
      <c r="K272" s="2103" t="s">
        <v>19</v>
      </c>
      <c r="L272" s="2284" t="s">
        <v>18</v>
      </c>
      <c r="M272" s="2103" t="s">
        <v>19</v>
      </c>
      <c r="N272" s="2284" t="s">
        <v>18</v>
      </c>
      <c r="O272" s="2103" t="s">
        <v>19</v>
      </c>
      <c r="P272" s="2284" t="s">
        <v>18</v>
      </c>
      <c r="Q272" s="2103" t="s">
        <v>19</v>
      </c>
      <c r="R272" s="2284" t="s">
        <v>18</v>
      </c>
      <c r="S272" s="2103" t="s">
        <v>19</v>
      </c>
      <c r="T272" s="2284" t="s">
        <v>18</v>
      </c>
      <c r="U272" s="2103" t="s">
        <v>19</v>
      </c>
      <c r="V272" s="2284" t="s">
        <v>18</v>
      </c>
      <c r="W272" s="2103" t="s">
        <v>19</v>
      </c>
      <c r="X272" s="2284" t="s">
        <v>18</v>
      </c>
      <c r="Y272" s="2103" t="s">
        <v>19</v>
      </c>
      <c r="Z272" s="2284" t="s">
        <v>18</v>
      </c>
      <c r="AA272" s="2103" t="s">
        <v>19</v>
      </c>
      <c r="AB272" s="2284" t="s">
        <v>18</v>
      </c>
      <c r="AC272" s="2103" t="s">
        <v>19</v>
      </c>
      <c r="AD272" s="2284" t="s">
        <v>18</v>
      </c>
      <c r="AE272" s="2103" t="s">
        <v>19</v>
      </c>
      <c r="AF272" s="2284" t="s">
        <v>18</v>
      </c>
      <c r="AG272" s="2103" t="s">
        <v>19</v>
      </c>
      <c r="AH272" s="2284" t="s">
        <v>18</v>
      </c>
      <c r="AI272" s="2103" t="s">
        <v>19</v>
      </c>
      <c r="AJ272" s="2284" t="s">
        <v>18</v>
      </c>
      <c r="AK272" s="2103" t="s">
        <v>19</v>
      </c>
      <c r="AL272" s="2284" t="s">
        <v>18</v>
      </c>
      <c r="AM272" s="473" t="s">
        <v>19</v>
      </c>
      <c r="AN272" s="2284" t="s">
        <v>18</v>
      </c>
      <c r="AO272" s="2103" t="s">
        <v>19</v>
      </c>
      <c r="AP272" s="2284" t="s">
        <v>18</v>
      </c>
      <c r="AQ272" s="2103" t="s">
        <v>19</v>
      </c>
      <c r="AR272" s="2284" t="s">
        <v>18</v>
      </c>
      <c r="AS272" s="2103" t="s">
        <v>19</v>
      </c>
      <c r="AT272" s="2284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2285" t="s">
        <v>282</v>
      </c>
      <c r="C273" s="2286">
        <f t="shared" ref="C273:C321" si="75">SUM(D273,E273)</f>
        <v>0</v>
      </c>
      <c r="D273" s="2287">
        <f t="shared" ref="D273:E304" si="76">SUM(F273,H273,J273,L273,N273,P273,R273,T273,V273,X273,Z273,AB273,AD273,AF273,AH273,AJ273,AL273)</f>
        <v>0</v>
      </c>
      <c r="E273" s="2288">
        <f t="shared" si="76"/>
        <v>0</v>
      </c>
      <c r="F273" s="2289"/>
      <c r="G273" s="2290"/>
      <c r="H273" s="2289"/>
      <c r="I273" s="2290"/>
      <c r="J273" s="2289"/>
      <c r="K273" s="2290"/>
      <c r="L273" s="2289"/>
      <c r="M273" s="2290"/>
      <c r="N273" s="2289"/>
      <c r="O273" s="2290"/>
      <c r="P273" s="2289"/>
      <c r="Q273" s="2290"/>
      <c r="R273" s="2289"/>
      <c r="S273" s="2290"/>
      <c r="T273" s="2289"/>
      <c r="U273" s="2290"/>
      <c r="V273" s="2289"/>
      <c r="W273" s="2290"/>
      <c r="X273" s="2289"/>
      <c r="Y273" s="2290"/>
      <c r="Z273" s="2289"/>
      <c r="AA273" s="2290"/>
      <c r="AB273" s="2289"/>
      <c r="AC273" s="2290"/>
      <c r="AD273" s="2289"/>
      <c r="AE273" s="2290"/>
      <c r="AF273" s="2289"/>
      <c r="AG273" s="2290"/>
      <c r="AH273" s="2289"/>
      <c r="AI273" s="2290"/>
      <c r="AJ273" s="2289"/>
      <c r="AK273" s="2290"/>
      <c r="AL273" s="2289"/>
      <c r="AM273" s="2291"/>
      <c r="AN273" s="2286"/>
      <c r="AO273" s="2286"/>
      <c r="AP273" s="2289"/>
      <c r="AQ273" s="2290"/>
      <c r="AR273" s="2289"/>
      <c r="AS273" s="2290"/>
      <c r="AT273" s="2289"/>
      <c r="AU273" s="2291"/>
      <c r="AV273" s="2292"/>
      <c r="AW273" s="2293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641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642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2294" t="s">
        <v>284</v>
      </c>
      <c r="C275" s="2295">
        <f t="shared" si="75"/>
        <v>0</v>
      </c>
      <c r="D275" s="2296">
        <f t="shared" si="76"/>
        <v>0</v>
      </c>
      <c r="E275" s="2297">
        <f t="shared" si="76"/>
        <v>0</v>
      </c>
      <c r="F275" s="2298">
        <f t="shared" ref="F275:AW275" si="77">SUM(F273:F274)</f>
        <v>0</v>
      </c>
      <c r="G275" s="2299">
        <f t="shared" si="77"/>
        <v>0</v>
      </c>
      <c r="H275" s="2298">
        <f t="shared" si="77"/>
        <v>0</v>
      </c>
      <c r="I275" s="2299">
        <f t="shared" si="77"/>
        <v>0</v>
      </c>
      <c r="J275" s="2298">
        <f t="shared" si="77"/>
        <v>0</v>
      </c>
      <c r="K275" s="2300">
        <f t="shared" si="77"/>
        <v>0</v>
      </c>
      <c r="L275" s="2298">
        <f t="shared" si="77"/>
        <v>0</v>
      </c>
      <c r="M275" s="2300">
        <f t="shared" si="77"/>
        <v>0</v>
      </c>
      <c r="N275" s="2298">
        <f t="shared" si="77"/>
        <v>0</v>
      </c>
      <c r="O275" s="2300">
        <f t="shared" si="77"/>
        <v>0</v>
      </c>
      <c r="P275" s="2298">
        <f t="shared" si="77"/>
        <v>0</v>
      </c>
      <c r="Q275" s="2300">
        <f t="shared" si="77"/>
        <v>0</v>
      </c>
      <c r="R275" s="2298">
        <f t="shared" si="77"/>
        <v>0</v>
      </c>
      <c r="S275" s="2300">
        <f t="shared" si="77"/>
        <v>0</v>
      </c>
      <c r="T275" s="2298">
        <f t="shared" si="77"/>
        <v>0</v>
      </c>
      <c r="U275" s="2300">
        <f t="shared" si="77"/>
        <v>0</v>
      </c>
      <c r="V275" s="2298">
        <f t="shared" si="77"/>
        <v>0</v>
      </c>
      <c r="W275" s="2300">
        <f t="shared" si="77"/>
        <v>0</v>
      </c>
      <c r="X275" s="2298">
        <f t="shared" si="77"/>
        <v>0</v>
      </c>
      <c r="Y275" s="2300">
        <f t="shared" si="77"/>
        <v>0</v>
      </c>
      <c r="Z275" s="2298">
        <f t="shared" si="77"/>
        <v>0</v>
      </c>
      <c r="AA275" s="2300">
        <f t="shared" si="77"/>
        <v>0</v>
      </c>
      <c r="AB275" s="2298">
        <f t="shared" si="77"/>
        <v>0</v>
      </c>
      <c r="AC275" s="2300">
        <f t="shared" si="77"/>
        <v>0</v>
      </c>
      <c r="AD275" s="2298">
        <f t="shared" si="77"/>
        <v>0</v>
      </c>
      <c r="AE275" s="2300">
        <f t="shared" si="77"/>
        <v>0</v>
      </c>
      <c r="AF275" s="2298">
        <f t="shared" si="77"/>
        <v>0</v>
      </c>
      <c r="AG275" s="2300">
        <f t="shared" si="77"/>
        <v>0</v>
      </c>
      <c r="AH275" s="2298">
        <f t="shared" si="77"/>
        <v>0</v>
      </c>
      <c r="AI275" s="2300">
        <f t="shared" si="77"/>
        <v>0</v>
      </c>
      <c r="AJ275" s="2298">
        <f t="shared" si="77"/>
        <v>0</v>
      </c>
      <c r="AK275" s="2300">
        <f t="shared" si="77"/>
        <v>0</v>
      </c>
      <c r="AL275" s="2301">
        <f t="shared" si="77"/>
        <v>0</v>
      </c>
      <c r="AM275" s="2302">
        <f t="shared" si="77"/>
        <v>0</v>
      </c>
      <c r="AN275" s="2295">
        <f t="shared" si="77"/>
        <v>0</v>
      </c>
      <c r="AO275" s="2295">
        <f t="shared" si="77"/>
        <v>0</v>
      </c>
      <c r="AP275" s="2298">
        <f t="shared" si="77"/>
        <v>0</v>
      </c>
      <c r="AQ275" s="2300">
        <f t="shared" si="77"/>
        <v>0</v>
      </c>
      <c r="AR275" s="2298">
        <f t="shared" si="77"/>
        <v>0</v>
      </c>
      <c r="AS275" s="2300">
        <f t="shared" si="77"/>
        <v>0</v>
      </c>
      <c r="AT275" s="2301">
        <f t="shared" si="77"/>
        <v>0</v>
      </c>
      <c r="AU275" s="2302">
        <f t="shared" si="77"/>
        <v>0</v>
      </c>
      <c r="AV275" s="2299">
        <f t="shared" si="77"/>
        <v>0</v>
      </c>
      <c r="AW275" s="2303">
        <f t="shared" si="77"/>
        <v>0</v>
      </c>
    </row>
    <row r="276" spans="1:90" ht="15" customHeight="1" x14ac:dyDescent="0.25">
      <c r="A276" s="2698" t="s">
        <v>285</v>
      </c>
      <c r="B276" s="2285" t="s">
        <v>282</v>
      </c>
      <c r="C276" s="2286">
        <f t="shared" si="75"/>
        <v>0</v>
      </c>
      <c r="D276" s="2287">
        <f t="shared" si="76"/>
        <v>0</v>
      </c>
      <c r="E276" s="2288">
        <f t="shared" si="76"/>
        <v>0</v>
      </c>
      <c r="F276" s="2289"/>
      <c r="G276" s="2290"/>
      <c r="H276" s="2289"/>
      <c r="I276" s="2290"/>
      <c r="J276" s="2289"/>
      <c r="K276" s="2290"/>
      <c r="L276" s="2289"/>
      <c r="M276" s="2290"/>
      <c r="N276" s="2289"/>
      <c r="O276" s="2290"/>
      <c r="P276" s="2289"/>
      <c r="Q276" s="2290"/>
      <c r="R276" s="2289"/>
      <c r="S276" s="2290"/>
      <c r="T276" s="2289"/>
      <c r="U276" s="2290"/>
      <c r="V276" s="2289"/>
      <c r="W276" s="2290"/>
      <c r="X276" s="2289"/>
      <c r="Y276" s="2290"/>
      <c r="Z276" s="2289"/>
      <c r="AA276" s="2290"/>
      <c r="AB276" s="2289"/>
      <c r="AC276" s="2290"/>
      <c r="AD276" s="2289"/>
      <c r="AE276" s="2290"/>
      <c r="AF276" s="2289"/>
      <c r="AG276" s="2290"/>
      <c r="AH276" s="2289"/>
      <c r="AI276" s="2290"/>
      <c r="AJ276" s="2289"/>
      <c r="AK276" s="2290"/>
      <c r="AL276" s="2289"/>
      <c r="AM276" s="2291"/>
      <c r="AN276" s="2304"/>
      <c r="AO276" s="2304"/>
      <c r="AP276" s="2305"/>
      <c r="AQ276" s="2306"/>
      <c r="AR276" s="2305"/>
      <c r="AS276" s="2306"/>
      <c r="AT276" s="2305"/>
      <c r="AU276" s="2307"/>
      <c r="AV276" s="2308"/>
      <c r="AW276" s="2283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641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653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2294" t="s">
        <v>284</v>
      </c>
      <c r="C282" s="2295">
        <f t="shared" si="75"/>
        <v>0</v>
      </c>
      <c r="D282" s="2296">
        <f t="shared" si="76"/>
        <v>0</v>
      </c>
      <c r="E282" s="2297">
        <f t="shared" si="76"/>
        <v>0</v>
      </c>
      <c r="F282" s="2298">
        <f t="shared" ref="F282:AM282" si="78">SUM(F276:F281)</f>
        <v>0</v>
      </c>
      <c r="G282" s="2299">
        <f t="shared" si="78"/>
        <v>0</v>
      </c>
      <c r="H282" s="2298">
        <f t="shared" si="78"/>
        <v>0</v>
      </c>
      <c r="I282" s="2299">
        <f t="shared" si="78"/>
        <v>0</v>
      </c>
      <c r="J282" s="2298">
        <f t="shared" si="78"/>
        <v>0</v>
      </c>
      <c r="K282" s="2300">
        <f t="shared" si="78"/>
        <v>0</v>
      </c>
      <c r="L282" s="2298">
        <f t="shared" si="78"/>
        <v>0</v>
      </c>
      <c r="M282" s="2300">
        <f t="shared" si="78"/>
        <v>0</v>
      </c>
      <c r="N282" s="2298">
        <f t="shared" si="78"/>
        <v>0</v>
      </c>
      <c r="O282" s="2300">
        <f t="shared" si="78"/>
        <v>0</v>
      </c>
      <c r="P282" s="2298">
        <f t="shared" si="78"/>
        <v>0</v>
      </c>
      <c r="Q282" s="2300">
        <f t="shared" si="78"/>
        <v>0</v>
      </c>
      <c r="R282" s="2298">
        <f t="shared" si="78"/>
        <v>0</v>
      </c>
      <c r="S282" s="2300">
        <f t="shared" si="78"/>
        <v>0</v>
      </c>
      <c r="T282" s="2298">
        <f t="shared" si="78"/>
        <v>0</v>
      </c>
      <c r="U282" s="2300">
        <f t="shared" si="78"/>
        <v>0</v>
      </c>
      <c r="V282" s="2298">
        <f t="shared" si="78"/>
        <v>0</v>
      </c>
      <c r="W282" s="2300">
        <f t="shared" si="78"/>
        <v>0</v>
      </c>
      <c r="X282" s="2298">
        <f t="shared" si="78"/>
        <v>0</v>
      </c>
      <c r="Y282" s="2300">
        <f t="shared" si="78"/>
        <v>0</v>
      </c>
      <c r="Z282" s="2298">
        <f t="shared" si="78"/>
        <v>0</v>
      </c>
      <c r="AA282" s="2300">
        <f t="shared" si="78"/>
        <v>0</v>
      </c>
      <c r="AB282" s="2298">
        <f t="shared" si="78"/>
        <v>0</v>
      </c>
      <c r="AC282" s="2300">
        <f t="shared" si="78"/>
        <v>0</v>
      </c>
      <c r="AD282" s="2298">
        <f t="shared" si="78"/>
        <v>0</v>
      </c>
      <c r="AE282" s="2300">
        <f t="shared" si="78"/>
        <v>0</v>
      </c>
      <c r="AF282" s="2298">
        <f t="shared" si="78"/>
        <v>0</v>
      </c>
      <c r="AG282" s="2300">
        <f t="shared" si="78"/>
        <v>0</v>
      </c>
      <c r="AH282" s="2298">
        <f t="shared" si="78"/>
        <v>0</v>
      </c>
      <c r="AI282" s="2300">
        <f t="shared" si="78"/>
        <v>0</v>
      </c>
      <c r="AJ282" s="2298">
        <f t="shared" si="78"/>
        <v>0</v>
      </c>
      <c r="AK282" s="2300">
        <f t="shared" si="78"/>
        <v>0</v>
      </c>
      <c r="AL282" s="2301">
        <f t="shared" si="78"/>
        <v>0</v>
      </c>
      <c r="AM282" s="2302">
        <f t="shared" si="78"/>
        <v>0</v>
      </c>
      <c r="AN282" s="2309"/>
      <c r="AO282" s="2309"/>
      <c r="AP282" s="2310"/>
      <c r="AQ282" s="2311"/>
      <c r="AR282" s="2310"/>
      <c r="AS282" s="2311"/>
      <c r="AT282" s="2312"/>
      <c r="AU282" s="2313"/>
      <c r="AV282" s="2314"/>
      <c r="AW282" s="2315"/>
    </row>
    <row r="283" spans="1:90" ht="15" customHeight="1" x14ac:dyDescent="0.25">
      <c r="A283" s="2698" t="s">
        <v>290</v>
      </c>
      <c r="B283" s="2285" t="s">
        <v>282</v>
      </c>
      <c r="C283" s="2286">
        <f t="shared" si="75"/>
        <v>0</v>
      </c>
      <c r="D283" s="2287">
        <f t="shared" si="76"/>
        <v>0</v>
      </c>
      <c r="E283" s="2288">
        <f t="shared" si="76"/>
        <v>0</v>
      </c>
      <c r="F283" s="2289"/>
      <c r="G283" s="2290"/>
      <c r="H283" s="2289"/>
      <c r="I283" s="2290"/>
      <c r="J283" s="2289"/>
      <c r="K283" s="2290"/>
      <c r="L283" s="2289"/>
      <c r="M283" s="2290"/>
      <c r="N283" s="2289"/>
      <c r="O283" s="2290"/>
      <c r="P283" s="2289"/>
      <c r="Q283" s="2290"/>
      <c r="R283" s="2289"/>
      <c r="S283" s="2290"/>
      <c r="T283" s="2289"/>
      <c r="U283" s="2290"/>
      <c r="V283" s="2289"/>
      <c r="W283" s="2290"/>
      <c r="X283" s="2289"/>
      <c r="Y283" s="2290"/>
      <c r="Z283" s="2289"/>
      <c r="AA283" s="2290"/>
      <c r="AB283" s="2289"/>
      <c r="AC283" s="2290"/>
      <c r="AD283" s="2289"/>
      <c r="AE283" s="2290"/>
      <c r="AF283" s="2289"/>
      <c r="AG283" s="2290"/>
      <c r="AH283" s="2289"/>
      <c r="AI283" s="2290"/>
      <c r="AJ283" s="2289"/>
      <c r="AK283" s="2290"/>
      <c r="AL283" s="2289"/>
      <c r="AM283" s="2291"/>
      <c r="AN283" s="2304"/>
      <c r="AO283" s="2304"/>
      <c r="AP283" s="2305"/>
      <c r="AQ283" s="2306"/>
      <c r="AR283" s="2305"/>
      <c r="AS283" s="2306"/>
      <c r="AT283" s="2305"/>
      <c r="AU283" s="2307"/>
      <c r="AV283" s="2308"/>
      <c r="AW283" s="2283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641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653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2294" t="s">
        <v>284</v>
      </c>
      <c r="C289" s="2295">
        <f t="shared" si="75"/>
        <v>0</v>
      </c>
      <c r="D289" s="2296">
        <f t="shared" si="76"/>
        <v>0</v>
      </c>
      <c r="E289" s="2297">
        <f t="shared" si="76"/>
        <v>0</v>
      </c>
      <c r="F289" s="2298">
        <f t="shared" ref="F289:AM289" si="79">SUM(F283:F288)</f>
        <v>0</v>
      </c>
      <c r="G289" s="2299">
        <f t="shared" si="79"/>
        <v>0</v>
      </c>
      <c r="H289" s="2298">
        <f t="shared" si="79"/>
        <v>0</v>
      </c>
      <c r="I289" s="2299">
        <f t="shared" si="79"/>
        <v>0</v>
      </c>
      <c r="J289" s="2298">
        <f t="shared" si="79"/>
        <v>0</v>
      </c>
      <c r="K289" s="2300">
        <f t="shared" si="79"/>
        <v>0</v>
      </c>
      <c r="L289" s="2298">
        <f t="shared" si="79"/>
        <v>0</v>
      </c>
      <c r="M289" s="2300">
        <f t="shared" si="79"/>
        <v>0</v>
      </c>
      <c r="N289" s="2298">
        <f t="shared" si="79"/>
        <v>0</v>
      </c>
      <c r="O289" s="2300">
        <f t="shared" si="79"/>
        <v>0</v>
      </c>
      <c r="P289" s="2298">
        <f t="shared" si="79"/>
        <v>0</v>
      </c>
      <c r="Q289" s="2300">
        <f t="shared" si="79"/>
        <v>0</v>
      </c>
      <c r="R289" s="2298">
        <f t="shared" si="79"/>
        <v>0</v>
      </c>
      <c r="S289" s="2300">
        <f t="shared" si="79"/>
        <v>0</v>
      </c>
      <c r="T289" s="2298">
        <f t="shared" si="79"/>
        <v>0</v>
      </c>
      <c r="U289" s="2300">
        <f t="shared" si="79"/>
        <v>0</v>
      </c>
      <c r="V289" s="2298">
        <f t="shared" si="79"/>
        <v>0</v>
      </c>
      <c r="W289" s="2300">
        <f t="shared" si="79"/>
        <v>0</v>
      </c>
      <c r="X289" s="2298">
        <f t="shared" si="79"/>
        <v>0</v>
      </c>
      <c r="Y289" s="2300">
        <f t="shared" si="79"/>
        <v>0</v>
      </c>
      <c r="Z289" s="2298">
        <f t="shared" si="79"/>
        <v>0</v>
      </c>
      <c r="AA289" s="2300">
        <f t="shared" si="79"/>
        <v>0</v>
      </c>
      <c r="AB289" s="2298">
        <f t="shared" si="79"/>
        <v>0</v>
      </c>
      <c r="AC289" s="2300">
        <f t="shared" si="79"/>
        <v>0</v>
      </c>
      <c r="AD289" s="2298">
        <f t="shared" si="79"/>
        <v>0</v>
      </c>
      <c r="AE289" s="2300">
        <f t="shared" si="79"/>
        <v>0</v>
      </c>
      <c r="AF289" s="2298">
        <f t="shared" si="79"/>
        <v>0</v>
      </c>
      <c r="AG289" s="2300">
        <f t="shared" si="79"/>
        <v>0</v>
      </c>
      <c r="AH289" s="2298">
        <f t="shared" si="79"/>
        <v>0</v>
      </c>
      <c r="AI289" s="2300">
        <f t="shared" si="79"/>
        <v>0</v>
      </c>
      <c r="AJ289" s="2298">
        <f t="shared" si="79"/>
        <v>0</v>
      </c>
      <c r="AK289" s="2300">
        <f t="shared" si="79"/>
        <v>0</v>
      </c>
      <c r="AL289" s="2301">
        <f t="shared" si="79"/>
        <v>0</v>
      </c>
      <c r="AM289" s="2302">
        <f t="shared" si="79"/>
        <v>0</v>
      </c>
      <c r="AN289" s="2309"/>
      <c r="AO289" s="2309"/>
      <c r="AP289" s="2310"/>
      <c r="AQ289" s="2311"/>
      <c r="AR289" s="2310"/>
      <c r="AS289" s="2311"/>
      <c r="AT289" s="2312"/>
      <c r="AU289" s="2313"/>
      <c r="AV289" s="2314"/>
      <c r="AW289" s="2315"/>
    </row>
    <row r="290" spans="1:49" ht="15" customHeight="1" x14ac:dyDescent="0.25">
      <c r="A290" s="2698" t="s">
        <v>291</v>
      </c>
      <c r="B290" s="2285" t="s">
        <v>282</v>
      </c>
      <c r="C290" s="2286">
        <f t="shared" si="75"/>
        <v>0</v>
      </c>
      <c r="D290" s="2287">
        <f t="shared" si="76"/>
        <v>0</v>
      </c>
      <c r="E290" s="2288">
        <f t="shared" si="76"/>
        <v>0</v>
      </c>
      <c r="F290" s="2289"/>
      <c r="G290" s="2290"/>
      <c r="H290" s="2289"/>
      <c r="I290" s="2290"/>
      <c r="J290" s="2289"/>
      <c r="K290" s="2290"/>
      <c r="L290" s="2289"/>
      <c r="M290" s="2290"/>
      <c r="N290" s="2289"/>
      <c r="O290" s="2290"/>
      <c r="P290" s="2289"/>
      <c r="Q290" s="2290"/>
      <c r="R290" s="2289"/>
      <c r="S290" s="2290"/>
      <c r="T290" s="2289"/>
      <c r="U290" s="2290"/>
      <c r="V290" s="2289"/>
      <c r="W290" s="2290"/>
      <c r="X290" s="2289"/>
      <c r="Y290" s="2290"/>
      <c r="Z290" s="2289"/>
      <c r="AA290" s="2290"/>
      <c r="AB290" s="2289"/>
      <c r="AC290" s="2290"/>
      <c r="AD290" s="2289"/>
      <c r="AE290" s="2290"/>
      <c r="AF290" s="2289"/>
      <c r="AG290" s="2290"/>
      <c r="AH290" s="2289"/>
      <c r="AI290" s="2290"/>
      <c r="AJ290" s="2289"/>
      <c r="AK290" s="2290"/>
      <c r="AL290" s="2289"/>
      <c r="AM290" s="2291"/>
      <c r="AN290" s="2304"/>
      <c r="AO290" s="2304"/>
      <c r="AP290" s="2305"/>
      <c r="AQ290" s="2306"/>
      <c r="AR290" s="2305"/>
      <c r="AS290" s="2306"/>
      <c r="AT290" s="2305"/>
      <c r="AU290" s="2307"/>
      <c r="AV290" s="2308"/>
      <c r="AW290" s="2283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641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653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2294" t="s">
        <v>284</v>
      </c>
      <c r="C301" s="2295">
        <f t="shared" si="75"/>
        <v>0</v>
      </c>
      <c r="D301" s="2296">
        <f t="shared" si="76"/>
        <v>0</v>
      </c>
      <c r="E301" s="2297">
        <f t="shared" si="76"/>
        <v>0</v>
      </c>
      <c r="F301" s="2298">
        <f t="shared" ref="F301:AM301" si="80">SUM(F290:F300)</f>
        <v>0</v>
      </c>
      <c r="G301" s="2299">
        <f t="shared" si="80"/>
        <v>0</v>
      </c>
      <c r="H301" s="2298">
        <f t="shared" si="80"/>
        <v>0</v>
      </c>
      <c r="I301" s="2299">
        <f t="shared" si="80"/>
        <v>0</v>
      </c>
      <c r="J301" s="2298">
        <f t="shared" si="80"/>
        <v>0</v>
      </c>
      <c r="K301" s="2300">
        <f t="shared" si="80"/>
        <v>0</v>
      </c>
      <c r="L301" s="2298">
        <f t="shared" si="80"/>
        <v>0</v>
      </c>
      <c r="M301" s="2300">
        <f t="shared" si="80"/>
        <v>0</v>
      </c>
      <c r="N301" s="2298">
        <f t="shared" si="80"/>
        <v>0</v>
      </c>
      <c r="O301" s="2300">
        <f t="shared" si="80"/>
        <v>0</v>
      </c>
      <c r="P301" s="2298">
        <f t="shared" si="80"/>
        <v>0</v>
      </c>
      <c r="Q301" s="2300">
        <f t="shared" si="80"/>
        <v>0</v>
      </c>
      <c r="R301" s="2298">
        <f t="shared" si="80"/>
        <v>0</v>
      </c>
      <c r="S301" s="2300">
        <f t="shared" si="80"/>
        <v>0</v>
      </c>
      <c r="T301" s="2298">
        <f t="shared" si="80"/>
        <v>0</v>
      </c>
      <c r="U301" s="2300">
        <f t="shared" si="80"/>
        <v>0</v>
      </c>
      <c r="V301" s="2298">
        <f t="shared" si="80"/>
        <v>0</v>
      </c>
      <c r="W301" s="2300">
        <f t="shared" si="80"/>
        <v>0</v>
      </c>
      <c r="X301" s="2298">
        <f t="shared" si="80"/>
        <v>0</v>
      </c>
      <c r="Y301" s="2300">
        <f t="shared" si="80"/>
        <v>0</v>
      </c>
      <c r="Z301" s="2298">
        <f t="shared" si="80"/>
        <v>0</v>
      </c>
      <c r="AA301" s="2300">
        <f t="shared" si="80"/>
        <v>0</v>
      </c>
      <c r="AB301" s="2298">
        <f t="shared" si="80"/>
        <v>0</v>
      </c>
      <c r="AC301" s="2300">
        <f t="shared" si="80"/>
        <v>0</v>
      </c>
      <c r="AD301" s="2298">
        <f t="shared" si="80"/>
        <v>0</v>
      </c>
      <c r="AE301" s="2300">
        <f t="shared" si="80"/>
        <v>0</v>
      </c>
      <c r="AF301" s="2298">
        <f t="shared" si="80"/>
        <v>0</v>
      </c>
      <c r="AG301" s="2300">
        <f t="shared" si="80"/>
        <v>0</v>
      </c>
      <c r="AH301" s="2298">
        <f t="shared" si="80"/>
        <v>0</v>
      </c>
      <c r="AI301" s="2300">
        <f t="shared" si="80"/>
        <v>0</v>
      </c>
      <c r="AJ301" s="2298">
        <f t="shared" si="80"/>
        <v>0</v>
      </c>
      <c r="AK301" s="2300">
        <f t="shared" si="80"/>
        <v>0</v>
      </c>
      <c r="AL301" s="2301">
        <f t="shared" si="80"/>
        <v>0</v>
      </c>
      <c r="AM301" s="2302">
        <f t="shared" si="80"/>
        <v>0</v>
      </c>
      <c r="AN301" s="2309"/>
      <c r="AO301" s="2309"/>
      <c r="AP301" s="2310"/>
      <c r="AQ301" s="2311"/>
      <c r="AR301" s="2310"/>
      <c r="AS301" s="2311"/>
      <c r="AT301" s="2312"/>
      <c r="AU301" s="2313"/>
      <c r="AV301" s="2314"/>
      <c r="AW301" s="2315"/>
    </row>
    <row r="302" spans="1:49" ht="15" customHeight="1" x14ac:dyDescent="0.25">
      <c r="A302" s="2698" t="s">
        <v>297</v>
      </c>
      <c r="B302" s="2285" t="s">
        <v>282</v>
      </c>
      <c r="C302" s="2286">
        <f t="shared" si="75"/>
        <v>0</v>
      </c>
      <c r="D302" s="2287">
        <f t="shared" si="76"/>
        <v>0</v>
      </c>
      <c r="E302" s="2288">
        <f t="shared" si="76"/>
        <v>0</v>
      </c>
      <c r="F302" s="2289"/>
      <c r="G302" s="2290"/>
      <c r="H302" s="2289"/>
      <c r="I302" s="2290"/>
      <c r="J302" s="2289"/>
      <c r="K302" s="2290"/>
      <c r="L302" s="2289"/>
      <c r="M302" s="2290"/>
      <c r="N302" s="2289"/>
      <c r="O302" s="2290"/>
      <c r="P302" s="2289"/>
      <c r="Q302" s="2290"/>
      <c r="R302" s="2289"/>
      <c r="S302" s="2290"/>
      <c r="T302" s="2289"/>
      <c r="U302" s="2290"/>
      <c r="V302" s="2289"/>
      <c r="W302" s="2290"/>
      <c r="X302" s="2289"/>
      <c r="Y302" s="2290"/>
      <c r="Z302" s="2289"/>
      <c r="AA302" s="2290"/>
      <c r="AB302" s="2289"/>
      <c r="AC302" s="2290"/>
      <c r="AD302" s="2289"/>
      <c r="AE302" s="2290"/>
      <c r="AF302" s="2289"/>
      <c r="AG302" s="2290"/>
      <c r="AH302" s="2289"/>
      <c r="AI302" s="2290"/>
      <c r="AJ302" s="2289"/>
      <c r="AK302" s="2290"/>
      <c r="AL302" s="2289"/>
      <c r="AM302" s="2291"/>
      <c r="AN302" s="2304"/>
      <c r="AO302" s="2304"/>
      <c r="AP302" s="2305"/>
      <c r="AQ302" s="2306"/>
      <c r="AR302" s="2305"/>
      <c r="AS302" s="2306"/>
      <c r="AT302" s="2305"/>
      <c r="AU302" s="2307"/>
      <c r="AV302" s="2308"/>
      <c r="AW302" s="2283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641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653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2294" t="s">
        <v>284</v>
      </c>
      <c r="C313" s="2295">
        <f t="shared" si="75"/>
        <v>0</v>
      </c>
      <c r="D313" s="2296">
        <f t="shared" si="81"/>
        <v>0</v>
      </c>
      <c r="E313" s="2297">
        <f t="shared" si="81"/>
        <v>0</v>
      </c>
      <c r="F313" s="2298">
        <f t="shared" ref="F313:AM313" si="82">SUM(F302:F312)</f>
        <v>0</v>
      </c>
      <c r="G313" s="2299">
        <f t="shared" si="82"/>
        <v>0</v>
      </c>
      <c r="H313" s="2298">
        <f t="shared" si="82"/>
        <v>0</v>
      </c>
      <c r="I313" s="2299">
        <f t="shared" si="82"/>
        <v>0</v>
      </c>
      <c r="J313" s="2298">
        <f t="shared" si="82"/>
        <v>0</v>
      </c>
      <c r="K313" s="2300">
        <f t="shared" si="82"/>
        <v>0</v>
      </c>
      <c r="L313" s="2298">
        <f t="shared" si="82"/>
        <v>0</v>
      </c>
      <c r="M313" s="2300">
        <f t="shared" si="82"/>
        <v>0</v>
      </c>
      <c r="N313" s="2298">
        <f t="shared" si="82"/>
        <v>0</v>
      </c>
      <c r="O313" s="2300">
        <f t="shared" si="82"/>
        <v>0</v>
      </c>
      <c r="P313" s="2298">
        <f t="shared" si="82"/>
        <v>0</v>
      </c>
      <c r="Q313" s="2300">
        <f t="shared" si="82"/>
        <v>0</v>
      </c>
      <c r="R313" s="2298">
        <f t="shared" si="82"/>
        <v>0</v>
      </c>
      <c r="S313" s="2300">
        <f t="shared" si="82"/>
        <v>0</v>
      </c>
      <c r="T313" s="2298">
        <f t="shared" si="82"/>
        <v>0</v>
      </c>
      <c r="U313" s="2300">
        <f t="shared" si="82"/>
        <v>0</v>
      </c>
      <c r="V313" s="2298">
        <f t="shared" si="82"/>
        <v>0</v>
      </c>
      <c r="W313" s="2300">
        <f t="shared" si="82"/>
        <v>0</v>
      </c>
      <c r="X313" s="2298">
        <f t="shared" si="82"/>
        <v>0</v>
      </c>
      <c r="Y313" s="2300">
        <f t="shared" si="82"/>
        <v>0</v>
      </c>
      <c r="Z313" s="2298">
        <f t="shared" si="82"/>
        <v>0</v>
      </c>
      <c r="AA313" s="2300">
        <f t="shared" si="82"/>
        <v>0</v>
      </c>
      <c r="AB313" s="2298">
        <f t="shared" si="82"/>
        <v>0</v>
      </c>
      <c r="AC313" s="2300">
        <f t="shared" si="82"/>
        <v>0</v>
      </c>
      <c r="AD313" s="2298">
        <f t="shared" si="82"/>
        <v>0</v>
      </c>
      <c r="AE313" s="2300">
        <f t="shared" si="82"/>
        <v>0</v>
      </c>
      <c r="AF313" s="2298">
        <f t="shared" si="82"/>
        <v>0</v>
      </c>
      <c r="AG313" s="2300">
        <f t="shared" si="82"/>
        <v>0</v>
      </c>
      <c r="AH313" s="2298">
        <f t="shared" si="82"/>
        <v>0</v>
      </c>
      <c r="AI313" s="2300">
        <f t="shared" si="82"/>
        <v>0</v>
      </c>
      <c r="AJ313" s="2298">
        <f t="shared" si="82"/>
        <v>0</v>
      </c>
      <c r="AK313" s="2300">
        <f t="shared" si="82"/>
        <v>0</v>
      </c>
      <c r="AL313" s="2301">
        <f t="shared" si="82"/>
        <v>0</v>
      </c>
      <c r="AM313" s="2302">
        <f t="shared" si="82"/>
        <v>0</v>
      </c>
      <c r="AN313" s="2309"/>
      <c r="AO313" s="2309"/>
      <c r="AP313" s="2310"/>
      <c r="AQ313" s="2311"/>
      <c r="AR313" s="2310"/>
      <c r="AS313" s="2311"/>
      <c r="AT313" s="2312"/>
      <c r="AU313" s="2313"/>
      <c r="AV313" s="2314"/>
      <c r="AW313" s="2315"/>
    </row>
    <row r="314" spans="1:49" ht="15" customHeight="1" x14ac:dyDescent="0.25">
      <c r="A314" s="2698" t="s">
        <v>298</v>
      </c>
      <c r="B314" s="2285" t="s">
        <v>282</v>
      </c>
      <c r="C314" s="2286">
        <f t="shared" si="75"/>
        <v>0</v>
      </c>
      <c r="D314" s="2287">
        <f t="shared" si="81"/>
        <v>0</v>
      </c>
      <c r="E314" s="2288">
        <f t="shared" si="81"/>
        <v>0</v>
      </c>
      <c r="F314" s="2289"/>
      <c r="G314" s="2290"/>
      <c r="H314" s="2289"/>
      <c r="I314" s="2290"/>
      <c r="J314" s="2289"/>
      <c r="K314" s="2290"/>
      <c r="L314" s="2289"/>
      <c r="M314" s="2290"/>
      <c r="N314" s="2289"/>
      <c r="O314" s="2290"/>
      <c r="P314" s="2289"/>
      <c r="Q314" s="2290"/>
      <c r="R314" s="2289"/>
      <c r="S314" s="2290"/>
      <c r="T314" s="2289"/>
      <c r="U314" s="2290"/>
      <c r="V314" s="2289"/>
      <c r="W314" s="2290"/>
      <c r="X314" s="2289"/>
      <c r="Y314" s="2290"/>
      <c r="Z314" s="2289"/>
      <c r="AA314" s="2290"/>
      <c r="AB314" s="2289"/>
      <c r="AC314" s="2290"/>
      <c r="AD314" s="2289"/>
      <c r="AE314" s="2290"/>
      <c r="AF314" s="2289"/>
      <c r="AG314" s="2290"/>
      <c r="AH314" s="2289"/>
      <c r="AI314" s="2290"/>
      <c r="AJ314" s="2289"/>
      <c r="AK314" s="2290"/>
      <c r="AL314" s="2289"/>
      <c r="AM314" s="2291"/>
      <c r="AN314" s="2304"/>
      <c r="AO314" s="2304"/>
      <c r="AP314" s="2305"/>
      <c r="AQ314" s="2306"/>
      <c r="AR314" s="2305"/>
      <c r="AS314" s="2306"/>
      <c r="AT314" s="2305"/>
      <c r="AU314" s="2307"/>
      <c r="AV314" s="2308"/>
      <c r="AW314" s="2283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641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653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2294" t="s">
        <v>284</v>
      </c>
      <c r="C320" s="2295">
        <f t="shared" si="75"/>
        <v>0</v>
      </c>
      <c r="D320" s="2296">
        <f t="shared" si="81"/>
        <v>0</v>
      </c>
      <c r="E320" s="2316">
        <f t="shared" si="81"/>
        <v>0</v>
      </c>
      <c r="F320" s="2317">
        <f t="shared" ref="F320:AM320" si="83">SUM(F314:F319)</f>
        <v>0</v>
      </c>
      <c r="G320" s="2300">
        <f t="shared" si="83"/>
        <v>0</v>
      </c>
      <c r="H320" s="2317">
        <f t="shared" si="83"/>
        <v>0</v>
      </c>
      <c r="I320" s="2300">
        <f t="shared" si="83"/>
        <v>0</v>
      </c>
      <c r="J320" s="2317">
        <f t="shared" si="83"/>
        <v>0</v>
      </c>
      <c r="K320" s="2300">
        <f t="shared" si="83"/>
        <v>0</v>
      </c>
      <c r="L320" s="2317">
        <f t="shared" si="83"/>
        <v>0</v>
      </c>
      <c r="M320" s="2300">
        <f t="shared" si="83"/>
        <v>0</v>
      </c>
      <c r="N320" s="2317">
        <f t="shared" si="83"/>
        <v>0</v>
      </c>
      <c r="O320" s="2300">
        <f t="shared" si="83"/>
        <v>0</v>
      </c>
      <c r="P320" s="2317">
        <f t="shared" si="83"/>
        <v>0</v>
      </c>
      <c r="Q320" s="2300">
        <f t="shared" si="83"/>
        <v>0</v>
      </c>
      <c r="R320" s="2317">
        <f t="shared" si="83"/>
        <v>0</v>
      </c>
      <c r="S320" s="2300">
        <f t="shared" si="83"/>
        <v>0</v>
      </c>
      <c r="T320" s="2317">
        <f t="shared" si="83"/>
        <v>0</v>
      </c>
      <c r="U320" s="2300">
        <f t="shared" si="83"/>
        <v>0</v>
      </c>
      <c r="V320" s="2317">
        <f t="shared" si="83"/>
        <v>0</v>
      </c>
      <c r="W320" s="2300">
        <f t="shared" si="83"/>
        <v>0</v>
      </c>
      <c r="X320" s="2317">
        <f t="shared" si="83"/>
        <v>0</v>
      </c>
      <c r="Y320" s="2300">
        <f t="shared" si="83"/>
        <v>0</v>
      </c>
      <c r="Z320" s="2317">
        <f t="shared" si="83"/>
        <v>0</v>
      </c>
      <c r="AA320" s="2300">
        <f t="shared" si="83"/>
        <v>0</v>
      </c>
      <c r="AB320" s="2317">
        <f t="shared" si="83"/>
        <v>0</v>
      </c>
      <c r="AC320" s="2300">
        <f t="shared" si="83"/>
        <v>0</v>
      </c>
      <c r="AD320" s="2317">
        <f t="shared" si="83"/>
        <v>0</v>
      </c>
      <c r="AE320" s="2300">
        <f t="shared" si="83"/>
        <v>0</v>
      </c>
      <c r="AF320" s="2317">
        <f t="shared" si="83"/>
        <v>0</v>
      </c>
      <c r="AG320" s="2300">
        <f t="shared" si="83"/>
        <v>0</v>
      </c>
      <c r="AH320" s="2317">
        <f t="shared" si="83"/>
        <v>0</v>
      </c>
      <c r="AI320" s="2300">
        <f t="shared" si="83"/>
        <v>0</v>
      </c>
      <c r="AJ320" s="2317">
        <f t="shared" si="83"/>
        <v>0</v>
      </c>
      <c r="AK320" s="2300">
        <f t="shared" si="83"/>
        <v>0</v>
      </c>
      <c r="AL320" s="2318">
        <f t="shared" si="83"/>
        <v>0</v>
      </c>
      <c r="AM320" s="2302">
        <f t="shared" si="83"/>
        <v>0</v>
      </c>
      <c r="AN320" s="2319"/>
      <c r="AO320" s="2319"/>
      <c r="AP320" s="2320"/>
      <c r="AQ320" s="2321"/>
      <c r="AR320" s="2320"/>
      <c r="AS320" s="2321"/>
      <c r="AT320" s="2322"/>
      <c r="AU320" s="2323"/>
      <c r="AV320" s="2324"/>
      <c r="AW320" s="2325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2300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040" t="s">
        <v>25</v>
      </c>
      <c r="B323" s="3128" t="s">
        <v>301</v>
      </c>
      <c r="C323" s="3490" t="s">
        <v>302</v>
      </c>
      <c r="D323" s="3491"/>
      <c r="E323" s="3491"/>
      <c r="F323" s="3491"/>
      <c r="G323" s="3491"/>
      <c r="H323" s="3491"/>
      <c r="I323" s="3491"/>
      <c r="J323" s="3491"/>
      <c r="K323" s="3492"/>
      <c r="L323" s="3493" t="s">
        <v>303</v>
      </c>
      <c r="M323" s="3494"/>
      <c r="N323" s="3494"/>
      <c r="O323" s="3494"/>
      <c r="P323" s="3494"/>
      <c r="Q323" s="3494"/>
      <c r="R323" s="3494"/>
      <c r="S323" s="3494"/>
      <c r="T323" s="3495"/>
      <c r="U323" s="3493" t="s">
        <v>304</v>
      </c>
      <c r="V323" s="3494"/>
      <c r="W323" s="3494"/>
      <c r="X323" s="3494"/>
      <c r="Y323" s="3494"/>
      <c r="Z323" s="3494"/>
      <c r="AA323" s="3494"/>
      <c r="AB323" s="3494"/>
      <c r="AC323" s="3496"/>
      <c r="AD323" s="3144" t="s">
        <v>28</v>
      </c>
      <c r="AE323" s="3452" t="s">
        <v>29</v>
      </c>
    </row>
    <row r="324" spans="1:90" ht="15" customHeight="1" x14ac:dyDescent="0.25">
      <c r="A324" s="2824"/>
      <c r="B324" s="2826"/>
      <c r="C324" s="3500" t="s">
        <v>65</v>
      </c>
      <c r="D324" s="3501"/>
      <c r="E324" s="3502"/>
      <c r="F324" s="3497" t="s">
        <v>305</v>
      </c>
      <c r="G324" s="3497"/>
      <c r="H324" s="3497" t="s">
        <v>306</v>
      </c>
      <c r="I324" s="3497"/>
      <c r="J324" s="3498" t="s">
        <v>307</v>
      </c>
      <c r="K324" s="3498"/>
      <c r="L324" s="3500" t="s">
        <v>65</v>
      </c>
      <c r="M324" s="3501"/>
      <c r="N324" s="3502"/>
      <c r="O324" s="3497" t="s">
        <v>305</v>
      </c>
      <c r="P324" s="3497"/>
      <c r="Q324" s="3497" t="s">
        <v>306</v>
      </c>
      <c r="R324" s="3497"/>
      <c r="S324" s="3498" t="s">
        <v>307</v>
      </c>
      <c r="T324" s="3498"/>
      <c r="U324" s="3500" t="s">
        <v>65</v>
      </c>
      <c r="V324" s="3501"/>
      <c r="W324" s="3502"/>
      <c r="X324" s="3497" t="s">
        <v>305</v>
      </c>
      <c r="Y324" s="3497"/>
      <c r="Z324" s="3497" t="s">
        <v>306</v>
      </c>
      <c r="AA324" s="3497"/>
      <c r="AB324" s="3498" t="s">
        <v>307</v>
      </c>
      <c r="AC324" s="3499"/>
      <c r="AD324" s="3144"/>
      <c r="AE324" s="3452"/>
    </row>
    <row r="325" spans="1:90" ht="21" x14ac:dyDescent="0.25">
      <c r="A325" s="2824"/>
      <c r="B325" s="2826"/>
      <c r="C325" s="2326" t="s">
        <v>308</v>
      </c>
      <c r="D325" s="523" t="s">
        <v>18</v>
      </c>
      <c r="E325" s="1527" t="s">
        <v>19</v>
      </c>
      <c r="F325" s="2327" t="s">
        <v>18</v>
      </c>
      <c r="G325" s="2328" t="s">
        <v>19</v>
      </c>
      <c r="H325" s="2327" t="s">
        <v>18</v>
      </c>
      <c r="I325" s="2328" t="s">
        <v>19</v>
      </c>
      <c r="J325" s="2327" t="s">
        <v>18</v>
      </c>
      <c r="K325" s="2328" t="s">
        <v>19</v>
      </c>
      <c r="L325" s="2327" t="s">
        <v>308</v>
      </c>
      <c r="M325" s="2329" t="s">
        <v>18</v>
      </c>
      <c r="N325" s="2330" t="s">
        <v>19</v>
      </c>
      <c r="O325" s="2327" t="s">
        <v>18</v>
      </c>
      <c r="P325" s="2330" t="s">
        <v>19</v>
      </c>
      <c r="Q325" s="2327" t="s">
        <v>18</v>
      </c>
      <c r="R325" s="2330" t="s">
        <v>19</v>
      </c>
      <c r="S325" s="2327" t="s">
        <v>18</v>
      </c>
      <c r="T325" s="2330" t="s">
        <v>19</v>
      </c>
      <c r="U325" s="2327" t="s">
        <v>308</v>
      </c>
      <c r="V325" s="524" t="s">
        <v>18</v>
      </c>
      <c r="W325" s="2328" t="s">
        <v>19</v>
      </c>
      <c r="X325" s="2327" t="s">
        <v>18</v>
      </c>
      <c r="Y325" s="2328" t="s">
        <v>19</v>
      </c>
      <c r="Z325" s="2327" t="s">
        <v>18</v>
      </c>
      <c r="AA325" s="2328" t="s">
        <v>19</v>
      </c>
      <c r="AB325" s="2327" t="s">
        <v>18</v>
      </c>
      <c r="AC325" s="2331" t="s">
        <v>19</v>
      </c>
      <c r="AD325" s="3144"/>
      <c r="AE325" s="3452"/>
    </row>
    <row r="326" spans="1:90" ht="42" x14ac:dyDescent="0.25">
      <c r="A326" s="2332" t="s">
        <v>309</v>
      </c>
      <c r="B326" s="2333">
        <f>SUM(C326+L326+U326)</f>
        <v>0</v>
      </c>
      <c r="C326" s="2334">
        <f>SUM(D326:E326)</f>
        <v>0</v>
      </c>
      <c r="D326" s="2215">
        <f>SUM(F326+H326+J326)</f>
        <v>0</v>
      </c>
      <c r="E326" s="2224">
        <f>SUM(G326+I326+K326)</f>
        <v>0</v>
      </c>
      <c r="F326" s="2180"/>
      <c r="G326" s="2175"/>
      <c r="H326" s="2180"/>
      <c r="I326" s="2175"/>
      <c r="J326" s="2180"/>
      <c r="K326" s="2175"/>
      <c r="L326" s="2335">
        <f>SUM(M326:N326)</f>
        <v>0</v>
      </c>
      <c r="M326" s="2215">
        <f>SUM(O326+Q326+S326)</f>
        <v>0</v>
      </c>
      <c r="N326" s="2189">
        <f>SUM(P326+R326+T326)</f>
        <v>0</v>
      </c>
      <c r="O326" s="2180"/>
      <c r="P326" s="2182"/>
      <c r="Q326" s="2180"/>
      <c r="R326" s="2182"/>
      <c r="S326" s="2180"/>
      <c r="T326" s="2182"/>
      <c r="U326" s="2214">
        <f>SUM(V326:W326)</f>
        <v>0</v>
      </c>
      <c r="V326" s="2215">
        <f>SUM(X326+Z326+AB326)</f>
        <v>0</v>
      </c>
      <c r="W326" s="2224">
        <f>SUM(Y326+AA326+AC326)</f>
        <v>0</v>
      </c>
      <c r="X326" s="2180"/>
      <c r="Y326" s="2175"/>
      <c r="Z326" s="2180"/>
      <c r="AA326" s="2175"/>
      <c r="AB326" s="2180"/>
      <c r="AC326" s="2336"/>
      <c r="AD326" s="2225"/>
      <c r="AE326" s="2175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2118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2332" t="s">
        <v>311</v>
      </c>
      <c r="B328" s="2333">
        <f t="shared" ref="B328:B332" si="94">SUM(C328+L328+U328)</f>
        <v>0</v>
      </c>
      <c r="C328" s="2334">
        <f t="shared" si="86"/>
        <v>0</v>
      </c>
      <c r="D328" s="2337">
        <f t="shared" si="87"/>
        <v>0</v>
      </c>
      <c r="E328" s="2338">
        <f t="shared" si="87"/>
        <v>0</v>
      </c>
      <c r="F328" s="2180"/>
      <c r="G328" s="2175"/>
      <c r="H328" s="2180"/>
      <c r="I328" s="2175"/>
      <c r="J328" s="2180"/>
      <c r="K328" s="2175"/>
      <c r="L328" s="2335">
        <f>SUM(M328:N328)</f>
        <v>0</v>
      </c>
      <c r="M328" s="2215">
        <f>SUM(O328+Q328+S328)</f>
        <v>0</v>
      </c>
      <c r="N328" s="2189">
        <f>SUM(P328+R328+T328)</f>
        <v>0</v>
      </c>
      <c r="O328" s="2180"/>
      <c r="P328" s="2182"/>
      <c r="Q328" s="2180"/>
      <c r="R328" s="2182"/>
      <c r="S328" s="2180"/>
      <c r="T328" s="2182"/>
      <c r="U328" s="2214">
        <f t="shared" si="88"/>
        <v>0</v>
      </c>
      <c r="V328" s="2215">
        <f t="shared" si="89"/>
        <v>0</v>
      </c>
      <c r="W328" s="2224">
        <f t="shared" si="89"/>
        <v>0</v>
      </c>
      <c r="X328" s="2180"/>
      <c r="Y328" s="2175"/>
      <c r="Z328" s="2180"/>
      <c r="AA328" s="2175"/>
      <c r="AB328" s="2180"/>
      <c r="AC328" s="2336"/>
      <c r="AD328" s="2225"/>
      <c r="AE328" s="2175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2118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2332" t="s">
        <v>313</v>
      </c>
      <c r="B330" s="2333">
        <f t="shared" si="94"/>
        <v>0</v>
      </c>
      <c r="C330" s="2334">
        <f t="shared" si="86"/>
        <v>0</v>
      </c>
      <c r="D330" s="2337">
        <f t="shared" si="87"/>
        <v>0</v>
      </c>
      <c r="E330" s="2338">
        <f t="shared" si="87"/>
        <v>0</v>
      </c>
      <c r="F330" s="2180"/>
      <c r="G330" s="2175"/>
      <c r="H330" s="2180"/>
      <c r="I330" s="2175"/>
      <c r="J330" s="2180"/>
      <c r="K330" s="2175"/>
      <c r="L330" s="2335">
        <f>SUM(M330:N330)</f>
        <v>0</v>
      </c>
      <c r="M330" s="2215">
        <f>SUM(O330+Q330+S330)</f>
        <v>0</v>
      </c>
      <c r="N330" s="2189">
        <f>SUM(P330+R330+T330)</f>
        <v>0</v>
      </c>
      <c r="O330" s="2180"/>
      <c r="P330" s="2182"/>
      <c r="Q330" s="2180"/>
      <c r="R330" s="2182"/>
      <c r="S330" s="2180"/>
      <c r="T330" s="2182"/>
      <c r="U330" s="2214">
        <f t="shared" si="88"/>
        <v>0</v>
      </c>
      <c r="V330" s="2215">
        <f t="shared" si="89"/>
        <v>0</v>
      </c>
      <c r="W330" s="2224">
        <f t="shared" si="89"/>
        <v>0</v>
      </c>
      <c r="X330" s="2180"/>
      <c r="Y330" s="2175"/>
      <c r="Z330" s="2180"/>
      <c r="AA330" s="2175"/>
      <c r="AB330" s="2180"/>
      <c r="AC330" s="2336"/>
      <c r="AD330" s="2225"/>
      <c r="AE330" s="2175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2118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02">
        <f>SUM(P332+R332+T332)</f>
        <v>0</v>
      </c>
      <c r="O332" s="42"/>
      <c r="P332" s="47"/>
      <c r="Q332" s="42"/>
      <c r="R332" s="47"/>
      <c r="S332" s="42"/>
      <c r="T332" s="47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2118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454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",[12]NOMBRE!B2," - ","( ",[12]NOMBRE!C2,[12]NOMBRE!D2,[12]NOMBRE!E2,[12]NOMBRE!F2,[12]NOMBRE!G2," )")</f>
        <v>COMUNA: LINARES - ( 07401 )</v>
      </c>
    </row>
    <row r="3" spans="1:130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130" x14ac:dyDescent="0.25">
      <c r="A4" s="1" t="str">
        <f>CONCATENATE("MES: ",[12]NOMBRE!B6," - ","( ",[12]NOMBRE!C6,[12]NOMBRE!D6," )")</f>
        <v>MES: NOVIEMBRE - ( 11 )</v>
      </c>
    </row>
    <row r="5" spans="1:130" x14ac:dyDescent="0.25">
      <c r="A5" s="1" t="str">
        <f>CONCATENATE("AÑO: ",[12]NOMBRE!B7)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506" t="s">
        <v>4</v>
      </c>
      <c r="B10" s="3506"/>
      <c r="C10" s="3507" t="s">
        <v>5</v>
      </c>
      <c r="D10" s="2471"/>
      <c r="E10" s="2472"/>
      <c r="F10" s="3430" t="s">
        <v>6</v>
      </c>
      <c r="G10" s="2843"/>
      <c r="H10" s="2843"/>
      <c r="I10" s="2843"/>
      <c r="J10" s="2843"/>
      <c r="K10" s="2843"/>
      <c r="L10" s="2843"/>
      <c r="M10" s="2843"/>
      <c r="N10" s="2843"/>
      <c r="O10" s="2843"/>
      <c r="P10" s="2843"/>
      <c r="Q10" s="2843"/>
      <c r="R10" s="2843"/>
      <c r="S10" s="2843"/>
      <c r="T10" s="2843"/>
      <c r="U10" s="2843"/>
      <c r="V10" s="2843"/>
      <c r="W10" s="2843"/>
      <c r="X10" s="2843"/>
      <c r="Y10" s="2842"/>
    </row>
    <row r="11" spans="1:130" ht="15" customHeight="1" x14ac:dyDescent="0.25">
      <c r="A11" s="3441"/>
      <c r="B11" s="3441"/>
      <c r="C11" s="2473"/>
      <c r="D11" s="2474"/>
      <c r="E11" s="2475"/>
      <c r="F11" s="3430" t="s">
        <v>7</v>
      </c>
      <c r="G11" s="2842"/>
      <c r="H11" s="3430" t="s">
        <v>8</v>
      </c>
      <c r="I11" s="2842"/>
      <c r="J11" s="3430" t="s">
        <v>9</v>
      </c>
      <c r="K11" s="2842"/>
      <c r="L11" s="3430" t="s">
        <v>10</v>
      </c>
      <c r="M11" s="2842"/>
      <c r="N11" s="3430" t="s">
        <v>11</v>
      </c>
      <c r="O11" s="2842"/>
      <c r="P11" s="3430" t="s">
        <v>12</v>
      </c>
      <c r="Q11" s="2842"/>
      <c r="R11" s="3430" t="s">
        <v>13</v>
      </c>
      <c r="S11" s="2842"/>
      <c r="T11" s="3430" t="s">
        <v>14</v>
      </c>
      <c r="U11" s="2842"/>
      <c r="V11" s="3430" t="s">
        <v>15</v>
      </c>
      <c r="W11" s="2842"/>
      <c r="X11" s="3430" t="s">
        <v>16</v>
      </c>
      <c r="Y11" s="2842"/>
    </row>
    <row r="12" spans="1:130" ht="15" customHeight="1" x14ac:dyDescent="0.25">
      <c r="A12" s="3441"/>
      <c r="B12" s="3441"/>
      <c r="C12" s="2233" t="s">
        <v>17</v>
      </c>
      <c r="D12" s="2239" t="s">
        <v>18</v>
      </c>
      <c r="E12" s="2151" t="s">
        <v>19</v>
      </c>
      <c r="F12" s="19" t="s">
        <v>18</v>
      </c>
      <c r="G12" s="2151" t="s">
        <v>19</v>
      </c>
      <c r="H12" s="19" t="s">
        <v>18</v>
      </c>
      <c r="I12" s="2151" t="s">
        <v>19</v>
      </c>
      <c r="J12" s="19" t="s">
        <v>18</v>
      </c>
      <c r="K12" s="2151" t="s">
        <v>19</v>
      </c>
      <c r="L12" s="19" t="s">
        <v>18</v>
      </c>
      <c r="M12" s="2151" t="s">
        <v>19</v>
      </c>
      <c r="N12" s="19" t="s">
        <v>18</v>
      </c>
      <c r="O12" s="2151" t="s">
        <v>19</v>
      </c>
      <c r="P12" s="19" t="s">
        <v>18</v>
      </c>
      <c r="Q12" s="2151" t="s">
        <v>19</v>
      </c>
      <c r="R12" s="19" t="s">
        <v>18</v>
      </c>
      <c r="S12" s="2151" t="s">
        <v>19</v>
      </c>
      <c r="T12" s="19" t="s">
        <v>18</v>
      </c>
      <c r="U12" s="2151" t="s">
        <v>19</v>
      </c>
      <c r="V12" s="19" t="s">
        <v>18</v>
      </c>
      <c r="W12" s="2151" t="s">
        <v>19</v>
      </c>
      <c r="X12" s="19" t="s">
        <v>18</v>
      </c>
      <c r="Y12" s="2151" t="s">
        <v>19</v>
      </c>
    </row>
    <row r="13" spans="1:130" ht="15" customHeight="1" x14ac:dyDescent="0.25">
      <c r="A13" s="3505" t="s">
        <v>20</v>
      </c>
      <c r="B13" s="3505"/>
      <c r="C13" s="2355">
        <f>SUM(D13+E13)</f>
        <v>0</v>
      </c>
      <c r="D13" s="2356">
        <f t="shared" ref="D13:E15" si="0">SUM(F13+H13+J13+L13+N13+P13+R13+T13+V13+X13)</f>
        <v>0</v>
      </c>
      <c r="E13" s="1085">
        <f t="shared" si="0"/>
        <v>0</v>
      </c>
      <c r="F13" s="2168"/>
      <c r="G13" s="942"/>
      <c r="H13" s="2168"/>
      <c r="I13" s="942"/>
      <c r="J13" s="2168"/>
      <c r="K13" s="942"/>
      <c r="L13" s="2168"/>
      <c r="M13" s="942"/>
      <c r="N13" s="2168"/>
      <c r="O13" s="942"/>
      <c r="P13" s="2168"/>
      <c r="Q13" s="942"/>
      <c r="R13" s="2168"/>
      <c r="S13" s="942"/>
      <c r="T13" s="2168"/>
      <c r="U13" s="942"/>
      <c r="V13" s="2168"/>
      <c r="W13" s="942"/>
      <c r="X13" s="2168"/>
      <c r="Y13" s="942"/>
    </row>
    <row r="14" spans="1:130" ht="15" customHeight="1" x14ac:dyDescent="0.25">
      <c r="A14" s="2464" t="s">
        <v>21</v>
      </c>
      <c r="B14" s="2216" t="s">
        <v>22</v>
      </c>
      <c r="C14" s="2173">
        <f>SUM(D14+E14)</f>
        <v>0</v>
      </c>
      <c r="D14" s="22">
        <f t="shared" si="0"/>
        <v>0</v>
      </c>
      <c r="E14" s="2179">
        <f t="shared" si="0"/>
        <v>0</v>
      </c>
      <c r="F14" s="2180"/>
      <c r="G14" s="2182"/>
      <c r="H14" s="2180"/>
      <c r="I14" s="2182"/>
      <c r="J14" s="2180"/>
      <c r="K14" s="2182"/>
      <c r="L14" s="2180"/>
      <c r="M14" s="2182"/>
      <c r="N14" s="2180"/>
      <c r="O14" s="2182"/>
      <c r="P14" s="2180"/>
      <c r="Q14" s="2182"/>
      <c r="R14" s="2180"/>
      <c r="S14" s="2182"/>
      <c r="T14" s="2180"/>
      <c r="U14" s="2182"/>
      <c r="V14" s="2180"/>
      <c r="W14" s="2182"/>
      <c r="X14" s="2180"/>
      <c r="Y14" s="2182"/>
    </row>
    <row r="15" spans="1:130" ht="15" customHeight="1" x14ac:dyDescent="0.25">
      <c r="A15" s="2465"/>
      <c r="B15" s="2144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2357"/>
      <c r="G15" s="2358"/>
      <c r="H15" s="27"/>
      <c r="I15" s="28"/>
      <c r="J15" s="27"/>
      <c r="K15" s="28"/>
      <c r="L15" s="2357"/>
      <c r="M15" s="2358"/>
      <c r="N15" s="2357"/>
      <c r="O15" s="2358"/>
      <c r="P15" s="2357"/>
      <c r="Q15" s="2358"/>
      <c r="R15" s="2357"/>
      <c r="S15" s="2358"/>
      <c r="T15" s="2357"/>
      <c r="U15" s="2359"/>
      <c r="V15" s="2357"/>
      <c r="W15" s="2359"/>
      <c r="X15" s="2357"/>
      <c r="Y15" s="2358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508" t="s">
        <v>25</v>
      </c>
      <c r="B17" s="3508" t="s">
        <v>26</v>
      </c>
      <c r="C17" s="3509" t="s">
        <v>27</v>
      </c>
      <c r="D17" s="2471"/>
      <c r="E17" s="2472"/>
      <c r="F17" s="3510" t="s">
        <v>6</v>
      </c>
      <c r="G17" s="2848"/>
      <c r="H17" s="2848"/>
      <c r="I17" s="2848"/>
      <c r="J17" s="2848"/>
      <c r="K17" s="2848"/>
      <c r="L17" s="2848"/>
      <c r="M17" s="2848"/>
      <c r="N17" s="2848"/>
      <c r="O17" s="2848"/>
      <c r="P17" s="2848"/>
      <c r="Q17" s="2848"/>
      <c r="R17" s="3512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503" t="s">
        <v>30</v>
      </c>
      <c r="G18" s="3504"/>
      <c r="H18" s="3503" t="s">
        <v>31</v>
      </c>
      <c r="I18" s="3504"/>
      <c r="J18" s="3503" t="s">
        <v>15</v>
      </c>
      <c r="K18" s="3504"/>
      <c r="L18" s="3503" t="s">
        <v>32</v>
      </c>
      <c r="M18" s="3504"/>
      <c r="N18" s="3503" t="s">
        <v>33</v>
      </c>
      <c r="O18" s="3504"/>
      <c r="P18" s="3503" t="s">
        <v>34</v>
      </c>
      <c r="Q18" s="2843"/>
      <c r="R18" s="2487"/>
      <c r="S18" s="2489"/>
    </row>
    <row r="19" spans="1:90" x14ac:dyDescent="0.25">
      <c r="A19" s="2479"/>
      <c r="B19" s="2479"/>
      <c r="C19" s="1737" t="s">
        <v>17</v>
      </c>
      <c r="D19" s="2360" t="s">
        <v>18</v>
      </c>
      <c r="E19" s="2361" t="s">
        <v>19</v>
      </c>
      <c r="F19" s="2362" t="s">
        <v>18</v>
      </c>
      <c r="G19" s="2361" t="s">
        <v>19</v>
      </c>
      <c r="H19" s="2362" t="s">
        <v>18</v>
      </c>
      <c r="I19" s="2361" t="s">
        <v>19</v>
      </c>
      <c r="J19" s="2362" t="s">
        <v>18</v>
      </c>
      <c r="K19" s="2361" t="s">
        <v>19</v>
      </c>
      <c r="L19" s="2362" t="s">
        <v>18</v>
      </c>
      <c r="M19" s="2361" t="s">
        <v>19</v>
      </c>
      <c r="N19" s="2362" t="s">
        <v>18</v>
      </c>
      <c r="O19" s="2361" t="s">
        <v>19</v>
      </c>
      <c r="P19" s="2362" t="s">
        <v>18</v>
      </c>
      <c r="Q19" s="2152" t="s">
        <v>19</v>
      </c>
      <c r="R19" s="2488"/>
      <c r="S19" s="2475"/>
    </row>
    <row r="20" spans="1:90" ht="15" customHeight="1" x14ac:dyDescent="0.25">
      <c r="A20" s="3515" t="s">
        <v>35</v>
      </c>
      <c r="B20" s="3516"/>
      <c r="C20" s="1778">
        <f t="shared" ref="C20:C29" si="1">SUM(D20+E20)</f>
        <v>0</v>
      </c>
      <c r="D20" s="2363">
        <f t="shared" ref="D20:E41" si="2">SUM(F20+H20+J20+L20+N20+P20)</f>
        <v>0</v>
      </c>
      <c r="E20" s="2364">
        <f t="shared" si="2"/>
        <v>0</v>
      </c>
      <c r="F20" s="2365"/>
      <c r="G20" s="2366"/>
      <c r="H20" s="2365"/>
      <c r="I20" s="2366"/>
      <c r="J20" s="2365"/>
      <c r="K20" s="2366"/>
      <c r="L20" s="2365"/>
      <c r="M20" s="2366"/>
      <c r="N20" s="2365"/>
      <c r="O20" s="2366"/>
      <c r="P20" s="2365"/>
      <c r="Q20" s="2367"/>
      <c r="R20" s="2368"/>
      <c r="S20" s="2369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511" t="s">
        <v>36</v>
      </c>
      <c r="B21" s="2370" t="s">
        <v>22</v>
      </c>
      <c r="C21" s="2371">
        <f t="shared" si="1"/>
        <v>0</v>
      </c>
      <c r="D21" s="41">
        <f t="shared" si="2"/>
        <v>0</v>
      </c>
      <c r="E21" s="2179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2143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2142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2144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511" t="s">
        <v>40</v>
      </c>
      <c r="B25" s="2223" t="s">
        <v>41</v>
      </c>
      <c r="C25" s="2173">
        <f t="shared" si="1"/>
        <v>0</v>
      </c>
      <c r="D25" s="41">
        <f t="shared" si="2"/>
        <v>0</v>
      </c>
      <c r="E25" s="2179">
        <f t="shared" si="2"/>
        <v>0</v>
      </c>
      <c r="F25" s="2180"/>
      <c r="G25" s="2175"/>
      <c r="H25" s="2180"/>
      <c r="I25" s="2175"/>
      <c r="J25" s="2180"/>
      <c r="K25" s="2175"/>
      <c r="L25" s="2180"/>
      <c r="M25" s="2175"/>
      <c r="N25" s="2181"/>
      <c r="O25" s="2175"/>
      <c r="P25" s="2181"/>
      <c r="Q25" s="2177"/>
      <c r="R25" s="2178"/>
      <c r="S25" s="2182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2143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2142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2144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511" t="s">
        <v>54</v>
      </c>
      <c r="B39" s="2372" t="s">
        <v>37</v>
      </c>
      <c r="C39" s="1778">
        <f t="shared" si="7"/>
        <v>0</v>
      </c>
      <c r="D39" s="2363">
        <f t="shared" si="2"/>
        <v>0</v>
      </c>
      <c r="E39" s="2179">
        <f t="shared" si="2"/>
        <v>0</v>
      </c>
      <c r="F39" s="2180"/>
      <c r="G39" s="2175"/>
      <c r="H39" s="2180"/>
      <c r="I39" s="2175"/>
      <c r="J39" s="2180"/>
      <c r="K39" s="2175"/>
      <c r="L39" s="2180"/>
      <c r="M39" s="2175"/>
      <c r="N39" s="2180"/>
      <c r="O39" s="2175"/>
      <c r="P39" s="2181"/>
      <c r="Q39" s="2177"/>
      <c r="R39" s="2178"/>
      <c r="S39" s="2182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2143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2144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944" t="s">
        <v>55</v>
      </c>
      <c r="B42" s="945"/>
      <c r="C42" s="945"/>
      <c r="D42" s="945"/>
      <c r="E42" s="945"/>
      <c r="F42" s="945"/>
      <c r="G42" s="945"/>
      <c r="H42" s="945"/>
      <c r="I42" s="945"/>
      <c r="J42" s="945"/>
      <c r="K42" s="945"/>
      <c r="L42" s="945"/>
      <c r="M42" s="945"/>
      <c r="N42" s="945"/>
      <c r="O42" s="945"/>
      <c r="P42" s="945"/>
    </row>
    <row r="43" spans="1:90" ht="15" customHeight="1" x14ac:dyDescent="0.25">
      <c r="A43" s="3518" t="s">
        <v>56</v>
      </c>
      <c r="B43" s="3517" t="s">
        <v>27</v>
      </c>
      <c r="C43" s="2471"/>
      <c r="D43" s="2472"/>
      <c r="E43" s="3510" t="s">
        <v>6</v>
      </c>
      <c r="F43" s="2848"/>
      <c r="G43" s="2848"/>
      <c r="H43" s="2848"/>
      <c r="I43" s="2848"/>
      <c r="J43" s="2848"/>
      <c r="K43" s="2848"/>
      <c r="L43" s="2848"/>
      <c r="M43" s="2848"/>
      <c r="N43" s="2848"/>
      <c r="O43" s="2848"/>
      <c r="P43" s="2848"/>
      <c r="Q43" s="3513" t="s">
        <v>28</v>
      </c>
      <c r="R43" s="3514" t="s">
        <v>29</v>
      </c>
    </row>
    <row r="44" spans="1:90" ht="15" customHeight="1" x14ac:dyDescent="0.25">
      <c r="A44" s="2727"/>
      <c r="B44" s="2473"/>
      <c r="C44" s="2474"/>
      <c r="D44" s="2475"/>
      <c r="E44" s="3503" t="s">
        <v>30</v>
      </c>
      <c r="F44" s="3504"/>
      <c r="G44" s="3503" t="s">
        <v>31</v>
      </c>
      <c r="H44" s="3504"/>
      <c r="I44" s="3503" t="s">
        <v>15</v>
      </c>
      <c r="J44" s="3504"/>
      <c r="K44" s="3503" t="s">
        <v>32</v>
      </c>
      <c r="L44" s="3504"/>
      <c r="M44" s="3503" t="s">
        <v>33</v>
      </c>
      <c r="N44" s="3504"/>
      <c r="O44" s="3503" t="s">
        <v>34</v>
      </c>
      <c r="P44" s="2843"/>
      <c r="Q44" s="2491"/>
      <c r="R44" s="2494"/>
    </row>
    <row r="45" spans="1:90" x14ac:dyDescent="0.25">
      <c r="A45" s="2479"/>
      <c r="B45" s="1737" t="s">
        <v>17</v>
      </c>
      <c r="C45" s="2373" t="s">
        <v>18</v>
      </c>
      <c r="D45" s="2137" t="s">
        <v>19</v>
      </c>
      <c r="E45" s="2362" t="s">
        <v>18</v>
      </c>
      <c r="F45" s="2136" t="s">
        <v>19</v>
      </c>
      <c r="G45" s="2362" t="s">
        <v>18</v>
      </c>
      <c r="H45" s="2136" t="s">
        <v>19</v>
      </c>
      <c r="I45" s="2362" t="s">
        <v>18</v>
      </c>
      <c r="J45" s="2136" t="s">
        <v>19</v>
      </c>
      <c r="K45" s="2362" t="s">
        <v>18</v>
      </c>
      <c r="L45" s="2136" t="s">
        <v>19</v>
      </c>
      <c r="M45" s="2362" t="s">
        <v>18</v>
      </c>
      <c r="N45" s="2136" t="s">
        <v>19</v>
      </c>
      <c r="O45" s="2362" t="s">
        <v>18</v>
      </c>
      <c r="P45" s="2135" t="s">
        <v>19</v>
      </c>
      <c r="Q45" s="2492"/>
      <c r="R45" s="2495"/>
    </row>
    <row r="46" spans="1:90" x14ac:dyDescent="0.25">
      <c r="A46" s="2186" t="s">
        <v>37</v>
      </c>
      <c r="B46" s="2187">
        <f>SUM(C46+D46)</f>
        <v>0</v>
      </c>
      <c r="C46" s="2188">
        <f t="shared" ref="C46:D49" si="8">SUM(E46+G46+I46+K46+M46+O46)</f>
        <v>0</v>
      </c>
      <c r="D46" s="2189">
        <f t="shared" si="8"/>
        <v>0</v>
      </c>
      <c r="E46" s="2180"/>
      <c r="F46" s="2182"/>
      <c r="G46" s="2180"/>
      <c r="H46" s="2182"/>
      <c r="I46" s="2180"/>
      <c r="J46" s="2175"/>
      <c r="K46" s="2180"/>
      <c r="L46" s="2175"/>
      <c r="M46" s="2181"/>
      <c r="N46" s="2175"/>
      <c r="O46" s="2181"/>
      <c r="P46" s="2177"/>
      <c r="Q46" s="2190"/>
      <c r="R46" s="2175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520" t="s">
        <v>59</v>
      </c>
      <c r="B51" s="3517" t="s">
        <v>5</v>
      </c>
      <c r="C51" s="2471"/>
      <c r="D51" s="2472"/>
      <c r="E51" s="3521" t="s">
        <v>6</v>
      </c>
      <c r="F51" s="3521"/>
      <c r="G51" s="3521"/>
      <c r="H51" s="3503"/>
      <c r="I51" s="3513" t="s">
        <v>28</v>
      </c>
      <c r="J51" s="3514" t="s">
        <v>29</v>
      </c>
    </row>
    <row r="52" spans="1:90" x14ac:dyDescent="0.25">
      <c r="A52" s="2746"/>
      <c r="B52" s="2473"/>
      <c r="C52" s="2474"/>
      <c r="D52" s="2475"/>
      <c r="E52" s="3503" t="s">
        <v>8</v>
      </c>
      <c r="F52" s="3504"/>
      <c r="G52" s="3503" t="s">
        <v>9</v>
      </c>
      <c r="H52" s="2843"/>
      <c r="I52" s="2491"/>
      <c r="J52" s="2494"/>
    </row>
    <row r="53" spans="1:90" x14ac:dyDescent="0.25">
      <c r="A53" s="2506"/>
      <c r="B53" s="1737" t="s">
        <v>17</v>
      </c>
      <c r="C53" s="2373" t="s">
        <v>18</v>
      </c>
      <c r="D53" s="2137" t="s">
        <v>19</v>
      </c>
      <c r="E53" s="2362" t="s">
        <v>18</v>
      </c>
      <c r="F53" s="2361" t="s">
        <v>19</v>
      </c>
      <c r="G53" s="2362" t="s">
        <v>18</v>
      </c>
      <c r="H53" s="2152" t="s">
        <v>19</v>
      </c>
      <c r="I53" s="2492"/>
      <c r="J53" s="2495"/>
    </row>
    <row r="54" spans="1:90" ht="21" x14ac:dyDescent="0.25">
      <c r="A54" s="2374" t="s">
        <v>60</v>
      </c>
      <c r="B54" s="2375">
        <f>SUM(C54+D54)</f>
        <v>0</v>
      </c>
      <c r="C54" s="2376">
        <f t="shared" ref="C54:D57" si="13">SUM(E54+G54)</f>
        <v>0</v>
      </c>
      <c r="D54" s="2364">
        <f t="shared" si="13"/>
        <v>0</v>
      </c>
      <c r="E54" s="2377">
        <f t="shared" ref="E54:J54" si="14">SUM(E55:E57)</f>
        <v>0</v>
      </c>
      <c r="F54" s="2378">
        <f t="shared" si="14"/>
        <v>0</v>
      </c>
      <c r="G54" s="2379">
        <f t="shared" si="14"/>
        <v>0</v>
      </c>
      <c r="H54" s="2380">
        <f t="shared" si="14"/>
        <v>0</v>
      </c>
      <c r="I54" s="2381">
        <f t="shared" si="14"/>
        <v>0</v>
      </c>
      <c r="J54" s="2382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517" t="s">
        <v>64</v>
      </c>
      <c r="B59" s="2472"/>
      <c r="C59" s="3518" t="s">
        <v>65</v>
      </c>
      <c r="D59" s="3503" t="s">
        <v>66</v>
      </c>
      <c r="E59" s="2843"/>
      <c r="F59" s="2843"/>
      <c r="G59" s="2843"/>
      <c r="H59" s="2843"/>
      <c r="I59" s="2843"/>
      <c r="J59" s="3519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2383" t="s">
        <v>67</v>
      </c>
      <c r="E60" s="2383" t="s">
        <v>68</v>
      </c>
      <c r="F60" s="2383" t="s">
        <v>69</v>
      </c>
      <c r="G60" s="2361" t="s">
        <v>70</v>
      </c>
      <c r="H60" s="2152" t="s">
        <v>71</v>
      </c>
      <c r="I60" s="2384" t="s">
        <v>72</v>
      </c>
      <c r="J60" s="2385" t="s">
        <v>73</v>
      </c>
      <c r="K60" s="2501"/>
      <c r="L60" s="2489"/>
    </row>
    <row r="61" spans="1:90" x14ac:dyDescent="0.25">
      <c r="A61" s="3439" t="s">
        <v>74</v>
      </c>
      <c r="B61" s="3440"/>
      <c r="C61" s="2203">
        <f>SUM(D61:H61)</f>
        <v>0</v>
      </c>
      <c r="D61" s="2204"/>
      <c r="E61" s="2204"/>
      <c r="F61" s="2204"/>
      <c r="G61" s="2182"/>
      <c r="H61" s="2205"/>
      <c r="I61" s="2206"/>
      <c r="J61" s="2207"/>
      <c r="K61" s="2205"/>
      <c r="L61" s="2175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517" t="s">
        <v>5</v>
      </c>
      <c r="C69" s="2471"/>
      <c r="D69" s="2472"/>
      <c r="E69" s="3521" t="s">
        <v>6</v>
      </c>
      <c r="F69" s="3521"/>
      <c r="G69" s="3521"/>
      <c r="H69" s="3522"/>
      <c r="I69" s="3513" t="s">
        <v>28</v>
      </c>
      <c r="J69" s="3514" t="s">
        <v>29</v>
      </c>
    </row>
    <row r="70" spans="1:90" x14ac:dyDescent="0.25">
      <c r="A70" s="2489"/>
      <c r="B70" s="2473"/>
      <c r="C70" s="2474"/>
      <c r="D70" s="2475"/>
      <c r="E70" s="3503" t="s">
        <v>10</v>
      </c>
      <c r="F70" s="3504"/>
      <c r="G70" s="2843" t="s">
        <v>11</v>
      </c>
      <c r="H70" s="3519"/>
      <c r="I70" s="2491"/>
      <c r="J70" s="2494"/>
    </row>
    <row r="71" spans="1:90" x14ac:dyDescent="0.25">
      <c r="A71" s="2475"/>
      <c r="B71" s="2362" t="s">
        <v>17</v>
      </c>
      <c r="C71" s="2373" t="s">
        <v>18</v>
      </c>
      <c r="D71" s="2137" t="s">
        <v>19</v>
      </c>
      <c r="E71" s="2362" t="s">
        <v>18</v>
      </c>
      <c r="F71" s="2361" t="s">
        <v>19</v>
      </c>
      <c r="G71" s="2362" t="s">
        <v>18</v>
      </c>
      <c r="H71" s="2386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2180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518" t="s">
        <v>85</v>
      </c>
      <c r="B77" s="3518" t="s">
        <v>65</v>
      </c>
    </row>
    <row r="78" spans="1:90" x14ac:dyDescent="0.25">
      <c r="A78" s="2727"/>
      <c r="B78" s="2479"/>
    </row>
    <row r="79" spans="1:90" x14ac:dyDescent="0.25">
      <c r="A79" s="2479"/>
      <c r="B79" s="2387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2384" t="s">
        <v>90</v>
      </c>
      <c r="B85" s="2383" t="s">
        <v>91</v>
      </c>
      <c r="C85" s="2383" t="s">
        <v>38</v>
      </c>
      <c r="D85" s="2383" t="s">
        <v>92</v>
      </c>
      <c r="E85" s="2383" t="s">
        <v>93</v>
      </c>
    </row>
    <row r="86" spans="1:91" x14ac:dyDescent="0.25">
      <c r="A86" s="2210" t="s">
        <v>94</v>
      </c>
      <c r="B86" s="2204"/>
      <c r="C86" s="2204"/>
      <c r="D86" s="2204"/>
      <c r="E86" s="2204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517" t="s">
        <v>97</v>
      </c>
      <c r="B89" s="2472"/>
      <c r="C89" s="2388" t="s">
        <v>98</v>
      </c>
      <c r="D89" s="2383" t="s">
        <v>99</v>
      </c>
      <c r="E89" s="2383" t="s">
        <v>100</v>
      </c>
      <c r="F89" s="2383" t="s">
        <v>101</v>
      </c>
    </row>
    <row r="90" spans="1:91" ht="21" x14ac:dyDescent="0.25">
      <c r="A90" s="2464" t="s">
        <v>102</v>
      </c>
      <c r="B90" s="2186" t="s">
        <v>103</v>
      </c>
      <c r="C90" s="2204"/>
      <c r="D90" s="2211"/>
      <c r="E90" s="2204"/>
      <c r="F90" s="2204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503" t="s">
        <v>65</v>
      </c>
      <c r="D95" s="2843"/>
      <c r="E95" s="3504"/>
      <c r="F95" s="3503" t="s">
        <v>109</v>
      </c>
      <c r="G95" s="3504"/>
      <c r="H95" s="3503" t="s">
        <v>110</v>
      </c>
      <c r="I95" s="3504"/>
    </row>
    <row r="96" spans="1:91" x14ac:dyDescent="0.25">
      <c r="A96" s="2474"/>
      <c r="B96" s="2475"/>
      <c r="C96" s="1737" t="s">
        <v>17</v>
      </c>
      <c r="D96" s="2373" t="s">
        <v>18</v>
      </c>
      <c r="E96" s="2361" t="s">
        <v>19</v>
      </c>
      <c r="F96" s="2362" t="s">
        <v>18</v>
      </c>
      <c r="G96" s="2361" t="s">
        <v>19</v>
      </c>
      <c r="H96" s="2362" t="s">
        <v>18</v>
      </c>
      <c r="I96" s="2389" t="s">
        <v>19</v>
      </c>
    </row>
    <row r="97" spans="1:21" x14ac:dyDescent="0.25">
      <c r="A97" s="3503" t="s">
        <v>65</v>
      </c>
      <c r="B97" s="3504"/>
      <c r="C97" s="2377">
        <f t="shared" ref="C97:I97" si="28">SUM(C98:C102)</f>
        <v>0</v>
      </c>
      <c r="D97" s="2390">
        <f t="shared" si="28"/>
        <v>0</v>
      </c>
      <c r="E97" s="2378">
        <f t="shared" si="28"/>
        <v>0</v>
      </c>
      <c r="F97" s="2379">
        <f t="shared" si="28"/>
        <v>0</v>
      </c>
      <c r="G97" s="2382">
        <f t="shared" si="28"/>
        <v>0</v>
      </c>
      <c r="H97" s="2379">
        <f t="shared" si="28"/>
        <v>0</v>
      </c>
      <c r="I97" s="2382">
        <f t="shared" si="28"/>
        <v>0</v>
      </c>
    </row>
    <row r="98" spans="1:21" x14ac:dyDescent="0.25">
      <c r="A98" s="3523" t="s">
        <v>22</v>
      </c>
      <c r="B98" s="3524"/>
      <c r="C98" s="2214">
        <f>SUM(D98+E98)</f>
        <v>0</v>
      </c>
      <c r="D98" s="2215">
        <f t="shared" ref="D98:E102" si="29">SUM(F98+H98)</f>
        <v>0</v>
      </c>
      <c r="E98" s="2189">
        <f t="shared" si="29"/>
        <v>0</v>
      </c>
      <c r="F98" s="2180"/>
      <c r="G98" s="2182"/>
      <c r="H98" s="2180"/>
      <c r="I98" s="2175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525" t="s">
        <v>115</v>
      </c>
      <c r="B105" s="2527"/>
      <c r="C105" s="3517" t="s">
        <v>116</v>
      </c>
      <c r="D105" s="2471"/>
      <c r="E105" s="2472"/>
      <c r="F105" s="3510" t="s">
        <v>6</v>
      </c>
      <c r="G105" s="2848"/>
      <c r="H105" s="2848"/>
      <c r="I105" s="2848"/>
      <c r="J105" s="2848"/>
      <c r="K105" s="2848"/>
      <c r="L105" s="2848"/>
      <c r="M105" s="2848"/>
      <c r="N105" s="2848"/>
      <c r="O105" s="2848"/>
      <c r="P105" s="2848"/>
      <c r="Q105" s="2848"/>
      <c r="R105" s="2848"/>
      <c r="S105" s="2848"/>
      <c r="T105" s="2848"/>
      <c r="U105" s="3526"/>
    </row>
    <row r="106" spans="1:21" ht="15" customHeight="1" x14ac:dyDescent="0.25">
      <c r="A106" s="2754"/>
      <c r="B106" s="2529"/>
      <c r="C106" s="2473"/>
      <c r="D106" s="2474"/>
      <c r="E106" s="2475"/>
      <c r="F106" s="3503" t="s">
        <v>117</v>
      </c>
      <c r="G106" s="2843"/>
      <c r="H106" s="3503" t="s">
        <v>118</v>
      </c>
      <c r="I106" s="3504"/>
      <c r="J106" s="3503" t="s">
        <v>119</v>
      </c>
      <c r="K106" s="3504"/>
      <c r="L106" s="3503" t="s">
        <v>120</v>
      </c>
      <c r="M106" s="3504"/>
      <c r="N106" s="3503" t="s">
        <v>121</v>
      </c>
      <c r="O106" s="3504"/>
      <c r="P106" s="3503" t="s">
        <v>122</v>
      </c>
      <c r="Q106" s="3504"/>
      <c r="R106" s="3503" t="s">
        <v>123</v>
      </c>
      <c r="S106" s="3504"/>
      <c r="T106" s="3503" t="s">
        <v>124</v>
      </c>
      <c r="U106" s="3504"/>
    </row>
    <row r="107" spans="1:21" x14ac:dyDescent="0.25">
      <c r="A107" s="2530"/>
      <c r="B107" s="2531"/>
      <c r="C107" s="1737" t="s">
        <v>17</v>
      </c>
      <c r="D107" s="2360" t="s">
        <v>18</v>
      </c>
      <c r="E107" s="2137" t="s">
        <v>19</v>
      </c>
      <c r="F107" s="2362" t="s">
        <v>18</v>
      </c>
      <c r="G107" s="2135" t="s">
        <v>19</v>
      </c>
      <c r="H107" s="2362" t="s">
        <v>18</v>
      </c>
      <c r="I107" s="2136" t="s">
        <v>19</v>
      </c>
      <c r="J107" s="2362" t="s">
        <v>18</v>
      </c>
      <c r="K107" s="2136" t="s">
        <v>19</v>
      </c>
      <c r="L107" s="2362" t="s">
        <v>18</v>
      </c>
      <c r="M107" s="2136" t="s">
        <v>19</v>
      </c>
      <c r="N107" s="2362" t="s">
        <v>18</v>
      </c>
      <c r="O107" s="2136" t="s">
        <v>19</v>
      </c>
      <c r="P107" s="2362" t="s">
        <v>18</v>
      </c>
      <c r="Q107" s="2136" t="s">
        <v>19</v>
      </c>
      <c r="R107" s="2362" t="s">
        <v>18</v>
      </c>
      <c r="S107" s="2136" t="s">
        <v>19</v>
      </c>
      <c r="T107" s="2362" t="s">
        <v>18</v>
      </c>
      <c r="U107" s="2136" t="s">
        <v>19</v>
      </c>
    </row>
    <row r="108" spans="1:21" x14ac:dyDescent="0.25">
      <c r="A108" s="3446" t="s">
        <v>125</v>
      </c>
      <c r="B108" s="3446"/>
      <c r="C108" s="2217">
        <f t="shared" ref="C108:C116" si="30">SUM(D108+E108)</f>
        <v>0</v>
      </c>
      <c r="D108" s="22">
        <f>+H108+J108+L108+N108+P108+R108+T108</f>
        <v>0</v>
      </c>
      <c r="E108" s="2179">
        <f>+I108+K108+M108+O108+Q108+S108+U108</f>
        <v>0</v>
      </c>
      <c r="F108" s="2218"/>
      <c r="G108" s="2391"/>
      <c r="H108" s="2180"/>
      <c r="I108" s="2175"/>
      <c r="J108" s="2180"/>
      <c r="K108" s="2175"/>
      <c r="L108" s="2180"/>
      <c r="M108" s="2175"/>
      <c r="N108" s="2180"/>
      <c r="O108" s="2175"/>
      <c r="P108" s="2181"/>
      <c r="Q108" s="2175"/>
      <c r="R108" s="2181"/>
      <c r="S108" s="2175"/>
      <c r="T108" s="2181"/>
      <c r="U108" s="2175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511" t="s">
        <v>131</v>
      </c>
      <c r="B114" s="1777" t="s">
        <v>132</v>
      </c>
      <c r="C114" s="1778">
        <f t="shared" si="30"/>
        <v>0</v>
      </c>
      <c r="D114" s="2363">
        <f t="shared" ref="D114:E116" si="32">SUM(F114+H114+J114+L114+N114+P114+R114+T114)</f>
        <v>0</v>
      </c>
      <c r="E114" s="2179">
        <f t="shared" si="32"/>
        <v>0</v>
      </c>
      <c r="F114" s="2180"/>
      <c r="G114" s="2392"/>
      <c r="H114" s="2180"/>
      <c r="I114" s="2182"/>
      <c r="J114" s="2180"/>
      <c r="K114" s="2175"/>
      <c r="L114" s="2180"/>
      <c r="M114" s="2175"/>
      <c r="N114" s="2180"/>
      <c r="O114" s="2182"/>
      <c r="P114" s="2180"/>
      <c r="Q114" s="2182"/>
      <c r="R114" s="2180"/>
      <c r="S114" s="2182"/>
      <c r="T114" s="2180"/>
      <c r="U114" s="2182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510" t="s">
        <v>6</v>
      </c>
      <c r="G118" s="2848"/>
      <c r="H118" s="2848"/>
      <c r="I118" s="2848"/>
      <c r="J118" s="2848"/>
      <c r="K118" s="2848"/>
      <c r="L118" s="2848"/>
      <c r="M118" s="2848"/>
      <c r="N118" s="2848"/>
      <c r="O118" s="2848"/>
      <c r="P118" s="2848"/>
      <c r="Q118" s="2848"/>
      <c r="R118" s="2848"/>
      <c r="S118" s="2848"/>
      <c r="T118" s="2542"/>
      <c r="U118" s="2542"/>
      <c r="V118" s="2848"/>
      <c r="W118" s="2848"/>
      <c r="X118" s="2848"/>
      <c r="Y118" s="2848"/>
      <c r="Z118" s="2848"/>
      <c r="AA118" s="3526"/>
    </row>
    <row r="119" spans="1:27" ht="15" customHeight="1" x14ac:dyDescent="0.25">
      <c r="A119" s="2727"/>
      <c r="B119" s="2727"/>
      <c r="C119" s="2541"/>
      <c r="D119" s="2474"/>
      <c r="E119" s="2475"/>
      <c r="F119" s="3503" t="s">
        <v>136</v>
      </c>
      <c r="G119" s="3504"/>
      <c r="H119" s="3503" t="s">
        <v>137</v>
      </c>
      <c r="I119" s="3504"/>
      <c r="J119" s="3503" t="s">
        <v>138</v>
      </c>
      <c r="K119" s="3504"/>
      <c r="L119" s="2843" t="s">
        <v>139</v>
      </c>
      <c r="M119" s="3504"/>
      <c r="N119" s="3503" t="s">
        <v>109</v>
      </c>
      <c r="O119" s="3504"/>
      <c r="P119" s="3503" t="s">
        <v>110</v>
      </c>
      <c r="Q119" s="3504"/>
      <c r="R119" s="3503" t="s">
        <v>140</v>
      </c>
      <c r="S119" s="3504"/>
      <c r="T119" s="3503" t="s">
        <v>141</v>
      </c>
      <c r="U119" s="3504"/>
      <c r="V119" s="3503" t="s">
        <v>142</v>
      </c>
      <c r="W119" s="3504"/>
      <c r="X119" s="3503" t="s">
        <v>143</v>
      </c>
      <c r="Y119" s="3504"/>
      <c r="Z119" s="3527" t="s">
        <v>124</v>
      </c>
      <c r="AA119" s="3528"/>
    </row>
    <row r="120" spans="1:27" x14ac:dyDescent="0.25">
      <c r="A120" s="2479"/>
      <c r="B120" s="2479"/>
      <c r="C120" s="2362" t="s">
        <v>17</v>
      </c>
      <c r="D120" s="2360" t="s">
        <v>18</v>
      </c>
      <c r="E120" s="2389" t="s">
        <v>19</v>
      </c>
      <c r="F120" s="2362" t="s">
        <v>18</v>
      </c>
      <c r="G120" s="2137" t="s">
        <v>19</v>
      </c>
      <c r="H120" s="2362" t="s">
        <v>18</v>
      </c>
      <c r="I120" s="2137" t="s">
        <v>19</v>
      </c>
      <c r="J120" s="2362" t="s">
        <v>18</v>
      </c>
      <c r="K120" s="2137" t="s">
        <v>19</v>
      </c>
      <c r="L120" s="2373" t="s">
        <v>18</v>
      </c>
      <c r="M120" s="2137" t="s">
        <v>19</v>
      </c>
      <c r="N120" s="2362" t="s">
        <v>18</v>
      </c>
      <c r="O120" s="2137" t="s">
        <v>19</v>
      </c>
      <c r="P120" s="2362" t="s">
        <v>18</v>
      </c>
      <c r="Q120" s="2137" t="s">
        <v>19</v>
      </c>
      <c r="R120" s="2362" t="s">
        <v>18</v>
      </c>
      <c r="S120" s="2383" t="s">
        <v>19</v>
      </c>
      <c r="T120" s="2362" t="s">
        <v>18</v>
      </c>
      <c r="U120" s="2137" t="s">
        <v>19</v>
      </c>
      <c r="V120" s="2362" t="s">
        <v>18</v>
      </c>
      <c r="W120" s="2137" t="s">
        <v>19</v>
      </c>
      <c r="X120" s="2362" t="s">
        <v>18</v>
      </c>
      <c r="Y120" s="2137" t="s">
        <v>19</v>
      </c>
      <c r="Z120" s="2393" t="s">
        <v>18</v>
      </c>
      <c r="AA120" s="229" t="s">
        <v>19</v>
      </c>
    </row>
    <row r="121" spans="1:27" x14ac:dyDescent="0.25">
      <c r="A121" s="3449" t="s">
        <v>144</v>
      </c>
      <c r="B121" s="2223" t="s">
        <v>145</v>
      </c>
      <c r="C121" s="221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2224">
        <f t="shared" si="34"/>
        <v>0</v>
      </c>
      <c r="F121" s="2180"/>
      <c r="G121" s="2182"/>
      <c r="H121" s="2180"/>
      <c r="I121" s="2175"/>
      <c r="J121" s="2180"/>
      <c r="K121" s="2175"/>
      <c r="L121" s="2394"/>
      <c r="M121" s="2175"/>
      <c r="N121" s="2180"/>
      <c r="O121" s="2175"/>
      <c r="P121" s="2180"/>
      <c r="Q121" s="2175"/>
      <c r="R121" s="2180"/>
      <c r="S121" s="2175"/>
      <c r="T121" s="2180"/>
      <c r="U121" s="2175"/>
      <c r="V121" s="2181"/>
      <c r="W121" s="2175"/>
      <c r="X121" s="2181"/>
      <c r="Y121" s="2175"/>
      <c r="Z121" s="2392"/>
      <c r="AA121" s="2226"/>
    </row>
    <row r="122" spans="1:27" x14ac:dyDescent="0.25">
      <c r="A122" s="2546"/>
      <c r="B122" s="2142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2143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2143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2144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449" t="s">
        <v>150</v>
      </c>
      <c r="B126" s="2223" t="s">
        <v>145</v>
      </c>
      <c r="C126" s="2214">
        <f t="shared" si="33"/>
        <v>0</v>
      </c>
      <c r="D126" s="230">
        <f t="shared" si="34"/>
        <v>0</v>
      </c>
      <c r="E126" s="2224">
        <f t="shared" si="34"/>
        <v>0</v>
      </c>
      <c r="F126" s="2180"/>
      <c r="G126" s="2182"/>
      <c r="H126" s="2180"/>
      <c r="I126" s="2175"/>
      <c r="J126" s="2180"/>
      <c r="K126" s="2175"/>
      <c r="L126" s="2394"/>
      <c r="M126" s="2175"/>
      <c r="N126" s="2180"/>
      <c r="O126" s="2175"/>
      <c r="P126" s="2180"/>
      <c r="Q126" s="2175"/>
      <c r="R126" s="2180"/>
      <c r="S126" s="2175"/>
      <c r="T126" s="2180"/>
      <c r="U126" s="2175"/>
      <c r="V126" s="2181"/>
      <c r="W126" s="2175"/>
      <c r="X126" s="2181"/>
      <c r="Y126" s="2175"/>
      <c r="Z126" s="2392"/>
      <c r="AA126" s="2226"/>
    </row>
    <row r="127" spans="1:27" x14ac:dyDescent="0.25">
      <c r="A127" s="2546"/>
      <c r="B127" s="2142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2143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2143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2144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511" t="s">
        <v>151</v>
      </c>
      <c r="B131" s="2223" t="s">
        <v>145</v>
      </c>
      <c r="C131" s="2214">
        <f t="shared" si="33"/>
        <v>0</v>
      </c>
      <c r="D131" s="230">
        <f t="shared" si="34"/>
        <v>0</v>
      </c>
      <c r="E131" s="2224">
        <f t="shared" si="34"/>
        <v>0</v>
      </c>
      <c r="F131" s="2180"/>
      <c r="G131" s="2182"/>
      <c r="H131" s="2180"/>
      <c r="I131" s="2175"/>
      <c r="J131" s="2180"/>
      <c r="K131" s="2175"/>
      <c r="L131" s="2394"/>
      <c r="M131" s="2175"/>
      <c r="N131" s="2180"/>
      <c r="O131" s="2175"/>
      <c r="P131" s="2180"/>
      <c r="Q131" s="2175"/>
      <c r="R131" s="2180"/>
      <c r="S131" s="2175"/>
      <c r="T131" s="2180"/>
      <c r="U131" s="2175"/>
      <c r="V131" s="2181"/>
      <c r="W131" s="2175"/>
      <c r="X131" s="2181"/>
      <c r="Y131" s="2175"/>
      <c r="Z131" s="2392"/>
      <c r="AA131" s="2226"/>
    </row>
    <row r="132" spans="1:27" x14ac:dyDescent="0.25">
      <c r="A132" s="2732"/>
      <c r="B132" s="2142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2143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2143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2144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449" t="s">
        <v>152</v>
      </c>
      <c r="B136" s="2223" t="s">
        <v>145</v>
      </c>
      <c r="C136" s="2214">
        <f t="shared" si="33"/>
        <v>0</v>
      </c>
      <c r="D136" s="230">
        <f t="shared" si="34"/>
        <v>0</v>
      </c>
      <c r="E136" s="2224">
        <f t="shared" si="34"/>
        <v>0</v>
      </c>
      <c r="F136" s="2180"/>
      <c r="G136" s="2182"/>
      <c r="H136" s="2180"/>
      <c r="I136" s="2175"/>
      <c r="J136" s="2180"/>
      <c r="K136" s="2175"/>
      <c r="L136" s="2394"/>
      <c r="M136" s="2175"/>
      <c r="N136" s="2180"/>
      <c r="O136" s="2175"/>
      <c r="P136" s="2180"/>
      <c r="Q136" s="2175"/>
      <c r="R136" s="2180"/>
      <c r="S136" s="2175"/>
      <c r="T136" s="2180"/>
      <c r="U136" s="2175"/>
      <c r="V136" s="2181"/>
      <c r="W136" s="2175"/>
      <c r="X136" s="2181"/>
      <c r="Y136" s="2175"/>
      <c r="Z136" s="2392"/>
      <c r="AA136" s="2226"/>
    </row>
    <row r="137" spans="1:27" x14ac:dyDescent="0.25">
      <c r="A137" s="2546"/>
      <c r="B137" s="2142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2143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2143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2144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449" t="s">
        <v>153</v>
      </c>
      <c r="B141" s="2223" t="s">
        <v>145</v>
      </c>
      <c r="C141" s="2214">
        <f t="shared" si="33"/>
        <v>0</v>
      </c>
      <c r="D141" s="230">
        <f t="shared" si="34"/>
        <v>0</v>
      </c>
      <c r="E141" s="2224">
        <f t="shared" si="34"/>
        <v>0</v>
      </c>
      <c r="F141" s="2180"/>
      <c r="G141" s="2182"/>
      <c r="H141" s="2180"/>
      <c r="I141" s="2175"/>
      <c r="J141" s="2180"/>
      <c r="K141" s="2175"/>
      <c r="L141" s="2394"/>
      <c r="M141" s="2175"/>
      <c r="N141" s="2180"/>
      <c r="O141" s="2175"/>
      <c r="P141" s="2180"/>
      <c r="Q141" s="2175"/>
      <c r="R141" s="2180"/>
      <c r="S141" s="2175"/>
      <c r="T141" s="2180"/>
      <c r="U141" s="2175"/>
      <c r="V141" s="2181"/>
      <c r="W141" s="2175"/>
      <c r="X141" s="2181"/>
      <c r="Y141" s="2175"/>
      <c r="Z141" s="2392"/>
      <c r="AA141" s="2226"/>
    </row>
    <row r="142" spans="1:27" x14ac:dyDescent="0.25">
      <c r="A142" s="2546"/>
      <c r="B142" s="2142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2143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2143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2144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511" t="s">
        <v>154</v>
      </c>
      <c r="B146" s="2223" t="s">
        <v>145</v>
      </c>
      <c r="C146" s="2214">
        <f t="shared" si="33"/>
        <v>0</v>
      </c>
      <c r="D146" s="230">
        <f t="shared" si="34"/>
        <v>0</v>
      </c>
      <c r="E146" s="2224">
        <f t="shared" si="34"/>
        <v>0</v>
      </c>
      <c r="F146" s="2180"/>
      <c r="G146" s="2182"/>
      <c r="H146" s="2180"/>
      <c r="I146" s="2175"/>
      <c r="J146" s="2180"/>
      <c r="K146" s="2175"/>
      <c r="L146" s="2394"/>
      <c r="M146" s="2175"/>
      <c r="N146" s="2180"/>
      <c r="O146" s="2175"/>
      <c r="P146" s="2180"/>
      <c r="Q146" s="2175"/>
      <c r="R146" s="2180"/>
      <c r="S146" s="2175"/>
      <c r="T146" s="2180"/>
      <c r="U146" s="2175"/>
      <c r="V146" s="2181"/>
      <c r="W146" s="2175"/>
      <c r="X146" s="2181"/>
      <c r="Y146" s="2175"/>
      <c r="Z146" s="2392"/>
      <c r="AA146" s="2226"/>
    </row>
    <row r="147" spans="1:27" x14ac:dyDescent="0.25">
      <c r="A147" s="2732"/>
      <c r="B147" s="2142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2143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2143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2144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503" t="s">
        <v>155</v>
      </c>
      <c r="B151" s="3504"/>
      <c r="C151" s="2395">
        <f t="shared" ref="C151:AA151" si="35">SUM(C121:C150)</f>
        <v>0</v>
      </c>
      <c r="D151" s="2396">
        <f t="shared" si="35"/>
        <v>0</v>
      </c>
      <c r="E151" s="2397">
        <f t="shared" si="35"/>
        <v>0</v>
      </c>
      <c r="F151" s="2395">
        <f t="shared" si="35"/>
        <v>0</v>
      </c>
      <c r="G151" s="2398">
        <f t="shared" si="35"/>
        <v>0</v>
      </c>
      <c r="H151" s="2395">
        <f t="shared" si="35"/>
        <v>0</v>
      </c>
      <c r="I151" s="2398">
        <f t="shared" si="35"/>
        <v>0</v>
      </c>
      <c r="J151" s="2395">
        <f t="shared" si="35"/>
        <v>0</v>
      </c>
      <c r="K151" s="2398">
        <f t="shared" si="35"/>
        <v>0</v>
      </c>
      <c r="L151" s="2395">
        <f t="shared" si="35"/>
        <v>0</v>
      </c>
      <c r="M151" s="2398">
        <f t="shared" si="35"/>
        <v>0</v>
      </c>
      <c r="N151" s="2395">
        <f t="shared" si="35"/>
        <v>0</v>
      </c>
      <c r="O151" s="2398">
        <f t="shared" si="35"/>
        <v>0</v>
      </c>
      <c r="P151" s="2395">
        <f t="shared" si="35"/>
        <v>0</v>
      </c>
      <c r="Q151" s="2398">
        <f t="shared" si="35"/>
        <v>0</v>
      </c>
      <c r="R151" s="2395">
        <f t="shared" si="35"/>
        <v>0</v>
      </c>
      <c r="S151" s="2398">
        <f t="shared" si="35"/>
        <v>0</v>
      </c>
      <c r="T151" s="2395">
        <f t="shared" si="35"/>
        <v>0</v>
      </c>
      <c r="U151" s="2398">
        <f t="shared" si="35"/>
        <v>0</v>
      </c>
      <c r="V151" s="2395">
        <f t="shared" si="35"/>
        <v>0</v>
      </c>
      <c r="W151" s="2398">
        <f t="shared" si="35"/>
        <v>0</v>
      </c>
      <c r="X151" s="2395">
        <f t="shared" si="35"/>
        <v>0</v>
      </c>
      <c r="Y151" s="2398">
        <f t="shared" si="35"/>
        <v>0</v>
      </c>
      <c r="Z151" s="2399">
        <f t="shared" si="35"/>
        <v>0</v>
      </c>
      <c r="AA151" s="2400">
        <f t="shared" si="35"/>
        <v>0</v>
      </c>
    </row>
    <row r="152" spans="1:27" x14ac:dyDescent="0.25">
      <c r="A152" s="2740" t="s">
        <v>156</v>
      </c>
      <c r="B152" s="2142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2142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2143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2143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2144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529" t="s">
        <v>157</v>
      </c>
      <c r="B157" s="2223" t="s">
        <v>145</v>
      </c>
      <c r="C157" s="2214">
        <f t="shared" si="36"/>
        <v>0</v>
      </c>
      <c r="D157" s="230">
        <f t="shared" si="37"/>
        <v>0</v>
      </c>
      <c r="E157" s="2224">
        <f t="shared" si="37"/>
        <v>0</v>
      </c>
      <c r="F157" s="2180"/>
      <c r="G157" s="2182"/>
      <c r="H157" s="2180"/>
      <c r="I157" s="2175"/>
      <c r="J157" s="2180"/>
      <c r="K157" s="2175"/>
      <c r="L157" s="2394"/>
      <c r="M157" s="2175"/>
      <c r="N157" s="2180"/>
      <c r="O157" s="2175"/>
      <c r="P157" s="2180"/>
      <c r="Q157" s="2175"/>
      <c r="R157" s="2180"/>
      <c r="S157" s="2175"/>
      <c r="T157" s="2180"/>
      <c r="U157" s="2175"/>
      <c r="V157" s="2181"/>
      <c r="W157" s="2175"/>
      <c r="X157" s="2181"/>
      <c r="Y157" s="2175"/>
      <c r="Z157" s="2392"/>
      <c r="AA157" s="2226"/>
    </row>
    <row r="158" spans="1:27" x14ac:dyDescent="0.25">
      <c r="A158" s="2740"/>
      <c r="B158" s="2142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2143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2143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2144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503" t="s">
        <v>155</v>
      </c>
      <c r="B162" s="3504"/>
      <c r="C162" s="2395">
        <f t="shared" ref="C162:AA162" si="38">SUM(C152:C161)</f>
        <v>0</v>
      </c>
      <c r="D162" s="2396">
        <f t="shared" si="38"/>
        <v>0</v>
      </c>
      <c r="E162" s="2397">
        <f t="shared" si="38"/>
        <v>0</v>
      </c>
      <c r="F162" s="2395">
        <f t="shared" si="38"/>
        <v>0</v>
      </c>
      <c r="G162" s="2398">
        <f t="shared" si="38"/>
        <v>0</v>
      </c>
      <c r="H162" s="2395">
        <f t="shared" si="38"/>
        <v>0</v>
      </c>
      <c r="I162" s="2398">
        <f t="shared" si="38"/>
        <v>0</v>
      </c>
      <c r="J162" s="2395">
        <f t="shared" si="38"/>
        <v>0</v>
      </c>
      <c r="K162" s="2398">
        <f t="shared" si="38"/>
        <v>0</v>
      </c>
      <c r="L162" s="2395">
        <f t="shared" si="38"/>
        <v>0</v>
      </c>
      <c r="M162" s="2398">
        <f t="shared" si="38"/>
        <v>0</v>
      </c>
      <c r="N162" s="2395">
        <f t="shared" si="38"/>
        <v>0</v>
      </c>
      <c r="O162" s="2398">
        <f t="shared" si="38"/>
        <v>0</v>
      </c>
      <c r="P162" s="2395">
        <f t="shared" si="38"/>
        <v>0</v>
      </c>
      <c r="Q162" s="2398">
        <f t="shared" si="38"/>
        <v>0</v>
      </c>
      <c r="R162" s="2395">
        <f t="shared" si="38"/>
        <v>0</v>
      </c>
      <c r="S162" s="2398">
        <f t="shared" si="38"/>
        <v>0</v>
      </c>
      <c r="T162" s="2395">
        <f t="shared" si="38"/>
        <v>0</v>
      </c>
      <c r="U162" s="2398">
        <f t="shared" si="38"/>
        <v>0</v>
      </c>
      <c r="V162" s="2395">
        <f t="shared" si="38"/>
        <v>0</v>
      </c>
      <c r="W162" s="2398">
        <f t="shared" si="38"/>
        <v>0</v>
      </c>
      <c r="X162" s="2395">
        <f t="shared" si="38"/>
        <v>0</v>
      </c>
      <c r="Y162" s="2398">
        <f t="shared" si="38"/>
        <v>0</v>
      </c>
      <c r="Z162" s="2399">
        <f t="shared" si="38"/>
        <v>0</v>
      </c>
      <c r="AA162" s="2400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517" t="s">
        <v>65</v>
      </c>
      <c r="D164" s="2471"/>
      <c r="E164" s="2472"/>
      <c r="F164" s="3503" t="s">
        <v>6</v>
      </c>
      <c r="G164" s="2843"/>
      <c r="H164" s="2843"/>
      <c r="I164" s="2843"/>
      <c r="J164" s="2843"/>
      <c r="K164" s="2843"/>
      <c r="L164" s="2843"/>
      <c r="M164" s="2843"/>
      <c r="N164" s="2843"/>
      <c r="O164" s="2843"/>
      <c r="P164" s="2843"/>
      <c r="Q164" s="2843"/>
      <c r="R164" s="2843"/>
      <c r="S164" s="2843"/>
      <c r="T164" s="2843"/>
      <c r="U164" s="2843"/>
      <c r="V164" s="2843"/>
      <c r="W164" s="2843"/>
      <c r="X164" s="2843"/>
      <c r="Y164" s="2843"/>
      <c r="Z164" s="2843"/>
      <c r="AA164" s="2843"/>
      <c r="AB164" s="2843"/>
      <c r="AC164" s="2843"/>
      <c r="AD164" s="2843"/>
      <c r="AE164" s="2843"/>
      <c r="AF164" s="2843"/>
      <c r="AG164" s="2843"/>
      <c r="AH164" s="2843"/>
      <c r="AI164" s="2843"/>
      <c r="AJ164" s="2843"/>
      <c r="AK164" s="2843"/>
      <c r="AL164" s="2843"/>
      <c r="AM164" s="3504"/>
    </row>
    <row r="165" spans="1:39" ht="15" customHeight="1" x14ac:dyDescent="0.25">
      <c r="A165" s="2540"/>
      <c r="B165" s="2489"/>
      <c r="C165" s="2541"/>
      <c r="D165" s="2474"/>
      <c r="E165" s="2475"/>
      <c r="F165" s="3503" t="s">
        <v>159</v>
      </c>
      <c r="G165" s="3504"/>
      <c r="H165" s="3503" t="s">
        <v>139</v>
      </c>
      <c r="I165" s="3504"/>
      <c r="J165" s="3503" t="s">
        <v>109</v>
      </c>
      <c r="K165" s="3504"/>
      <c r="L165" s="3530" t="s">
        <v>110</v>
      </c>
      <c r="M165" s="3531"/>
      <c r="N165" s="3531" t="s">
        <v>140</v>
      </c>
      <c r="O165" s="3532"/>
      <c r="P165" s="3503" t="s">
        <v>160</v>
      </c>
      <c r="Q165" s="3504"/>
      <c r="R165" s="2843" t="s">
        <v>161</v>
      </c>
      <c r="S165" s="3504"/>
      <c r="T165" s="2843" t="s">
        <v>162</v>
      </c>
      <c r="U165" s="3504"/>
      <c r="V165" s="3503" t="s">
        <v>163</v>
      </c>
      <c r="W165" s="3504"/>
      <c r="X165" s="2843" t="s">
        <v>164</v>
      </c>
      <c r="Y165" s="3504"/>
      <c r="Z165" s="3527" t="s">
        <v>165</v>
      </c>
      <c r="AA165" s="3528"/>
      <c r="AB165" s="3527" t="s">
        <v>166</v>
      </c>
      <c r="AC165" s="3528"/>
      <c r="AD165" s="3527" t="s">
        <v>167</v>
      </c>
      <c r="AE165" s="3528"/>
      <c r="AF165" s="3527" t="s">
        <v>142</v>
      </c>
      <c r="AG165" s="3528"/>
      <c r="AH165" s="3527" t="s">
        <v>168</v>
      </c>
      <c r="AI165" s="3528"/>
      <c r="AJ165" s="3527" t="s">
        <v>169</v>
      </c>
      <c r="AK165" s="3528"/>
      <c r="AL165" s="2870" t="s">
        <v>124</v>
      </c>
      <c r="AM165" s="3528"/>
    </row>
    <row r="166" spans="1:39" x14ac:dyDescent="0.25">
      <c r="A166" s="2474"/>
      <c r="B166" s="2475"/>
      <c r="C166" s="1737" t="s">
        <v>17</v>
      </c>
      <c r="D166" s="2401" t="s">
        <v>18</v>
      </c>
      <c r="E166" s="2141" t="s">
        <v>19</v>
      </c>
      <c r="F166" s="19" t="s">
        <v>18</v>
      </c>
      <c r="G166" s="2141" t="s">
        <v>19</v>
      </c>
      <c r="H166" s="19" t="s">
        <v>18</v>
      </c>
      <c r="I166" s="2141" t="s">
        <v>19</v>
      </c>
      <c r="J166" s="19" t="s">
        <v>18</v>
      </c>
      <c r="K166" s="2141" t="s">
        <v>19</v>
      </c>
      <c r="L166" s="2362" t="s">
        <v>18</v>
      </c>
      <c r="M166" s="277" t="s">
        <v>19</v>
      </c>
      <c r="N166" s="2360" t="s">
        <v>18</v>
      </c>
      <c r="O166" s="2389" t="s">
        <v>19</v>
      </c>
      <c r="P166" s="2360" t="s">
        <v>18</v>
      </c>
      <c r="Q166" s="2389" t="s">
        <v>19</v>
      </c>
      <c r="R166" s="2373" t="s">
        <v>18</v>
      </c>
      <c r="S166" s="2137" t="s">
        <v>19</v>
      </c>
      <c r="T166" s="2373" t="s">
        <v>18</v>
      </c>
      <c r="U166" s="2137" t="s">
        <v>19</v>
      </c>
      <c r="V166" s="2362" t="s">
        <v>18</v>
      </c>
      <c r="W166" s="2137" t="s">
        <v>19</v>
      </c>
      <c r="X166" s="2373" t="s">
        <v>18</v>
      </c>
      <c r="Y166" s="2137" t="s">
        <v>19</v>
      </c>
      <c r="Z166" s="2393" t="s">
        <v>18</v>
      </c>
      <c r="AA166" s="229" t="s">
        <v>19</v>
      </c>
      <c r="AB166" s="2393" t="s">
        <v>18</v>
      </c>
      <c r="AC166" s="229" t="s">
        <v>19</v>
      </c>
      <c r="AD166" s="2393" t="s">
        <v>18</v>
      </c>
      <c r="AE166" s="229" t="s">
        <v>19</v>
      </c>
      <c r="AF166" s="2393" t="s">
        <v>18</v>
      </c>
      <c r="AG166" s="229" t="s">
        <v>19</v>
      </c>
      <c r="AH166" s="2393" t="s">
        <v>18</v>
      </c>
      <c r="AI166" s="229" t="s">
        <v>19</v>
      </c>
      <c r="AJ166" s="2393" t="s">
        <v>18</v>
      </c>
      <c r="AK166" s="229" t="s">
        <v>19</v>
      </c>
      <c r="AL166" s="2402" t="s">
        <v>18</v>
      </c>
      <c r="AM166" s="229" t="s">
        <v>19</v>
      </c>
    </row>
    <row r="167" spans="1:39" x14ac:dyDescent="0.25">
      <c r="A167" s="2554" t="s">
        <v>170</v>
      </c>
      <c r="B167" s="2235" t="s">
        <v>171</v>
      </c>
      <c r="C167" s="221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2189">
        <f t="shared" si="40"/>
        <v>0</v>
      </c>
      <c r="F167" s="2180"/>
      <c r="G167" s="2175"/>
      <c r="H167" s="2180"/>
      <c r="I167" s="2175"/>
      <c r="J167" s="2180"/>
      <c r="K167" s="2175"/>
      <c r="L167" s="2180"/>
      <c r="M167" s="279"/>
      <c r="N167" s="279"/>
      <c r="O167" s="2175"/>
      <c r="P167" s="2180"/>
      <c r="Q167" s="2175"/>
      <c r="R167" s="2205"/>
      <c r="S167" s="2175"/>
      <c r="T167" s="2205"/>
      <c r="U167" s="2175"/>
      <c r="V167" s="2180"/>
      <c r="W167" s="2175"/>
      <c r="X167" s="2205"/>
      <c r="Y167" s="2175"/>
      <c r="Z167" s="2236"/>
      <c r="AA167" s="2226"/>
      <c r="AB167" s="2236"/>
      <c r="AC167" s="2226"/>
      <c r="AD167" s="2236"/>
      <c r="AE167" s="2226"/>
      <c r="AF167" s="2236"/>
      <c r="AG167" s="2226"/>
      <c r="AH167" s="2236"/>
      <c r="AI167" s="2226"/>
      <c r="AJ167" s="2236"/>
      <c r="AK167" s="2226"/>
      <c r="AL167" s="2237"/>
      <c r="AM167" s="2226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2235" t="s">
        <v>171</v>
      </c>
      <c r="C170" s="2214">
        <f t="shared" si="39"/>
        <v>0</v>
      </c>
      <c r="D170" s="230">
        <f t="shared" si="40"/>
        <v>0</v>
      </c>
      <c r="E170" s="2189">
        <f t="shared" si="40"/>
        <v>0</v>
      </c>
      <c r="F170" s="2180"/>
      <c r="G170" s="2175"/>
      <c r="H170" s="2180"/>
      <c r="I170" s="2175"/>
      <c r="J170" s="2180"/>
      <c r="K170" s="2175"/>
      <c r="L170" s="2180"/>
      <c r="M170" s="279"/>
      <c r="N170" s="279"/>
      <c r="O170" s="2175"/>
      <c r="P170" s="2180"/>
      <c r="Q170" s="2175"/>
      <c r="R170" s="2205"/>
      <c r="S170" s="2175"/>
      <c r="T170" s="2205"/>
      <c r="U170" s="2175"/>
      <c r="V170" s="2180"/>
      <c r="W170" s="2175"/>
      <c r="X170" s="2205"/>
      <c r="Y170" s="2175"/>
      <c r="Z170" s="2236"/>
      <c r="AA170" s="2226"/>
      <c r="AB170" s="2236"/>
      <c r="AC170" s="2226"/>
      <c r="AD170" s="2236"/>
      <c r="AE170" s="2226"/>
      <c r="AF170" s="2236"/>
      <c r="AG170" s="2226"/>
      <c r="AH170" s="2236"/>
      <c r="AI170" s="2226"/>
      <c r="AJ170" s="2236"/>
      <c r="AK170" s="2226"/>
      <c r="AL170" s="2237"/>
      <c r="AM170" s="2226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518" t="s">
        <v>25</v>
      </c>
      <c r="B174" s="3518" t="s">
        <v>26</v>
      </c>
      <c r="C174" s="3517" t="s">
        <v>65</v>
      </c>
      <c r="D174" s="2471"/>
      <c r="E174" s="2472"/>
      <c r="F174" s="3503" t="s">
        <v>6</v>
      </c>
      <c r="G174" s="2843"/>
      <c r="H174" s="2843"/>
      <c r="I174" s="2843"/>
      <c r="J174" s="2843"/>
      <c r="K174" s="2843"/>
      <c r="L174" s="2843"/>
      <c r="M174" s="2843"/>
      <c r="N174" s="2843"/>
      <c r="O174" s="3504"/>
    </row>
    <row r="175" spans="1:39" ht="15" customHeight="1" x14ac:dyDescent="0.25">
      <c r="A175" s="2727"/>
      <c r="B175" s="2727"/>
      <c r="C175" s="2541"/>
      <c r="D175" s="2474"/>
      <c r="E175" s="2475"/>
      <c r="F175" s="3503" t="s">
        <v>167</v>
      </c>
      <c r="G175" s="3504"/>
      <c r="H175" s="3503" t="s">
        <v>142</v>
      </c>
      <c r="I175" s="3504"/>
      <c r="J175" s="3503" t="s">
        <v>168</v>
      </c>
      <c r="K175" s="3504"/>
      <c r="L175" s="3503" t="s">
        <v>169</v>
      </c>
      <c r="M175" s="3504"/>
      <c r="N175" s="3503" t="s">
        <v>124</v>
      </c>
      <c r="O175" s="3504"/>
    </row>
    <row r="176" spans="1:39" x14ac:dyDescent="0.25">
      <c r="A176" s="2479"/>
      <c r="B176" s="2479"/>
      <c r="C176" s="1737" t="s">
        <v>17</v>
      </c>
      <c r="D176" s="2401" t="s">
        <v>18</v>
      </c>
      <c r="E176" s="2141" t="s">
        <v>19</v>
      </c>
      <c r="F176" s="19" t="s">
        <v>18</v>
      </c>
      <c r="G176" s="2141" t="s">
        <v>19</v>
      </c>
      <c r="H176" s="19" t="s">
        <v>18</v>
      </c>
      <c r="I176" s="2141" t="s">
        <v>19</v>
      </c>
      <c r="J176" s="19" t="s">
        <v>18</v>
      </c>
      <c r="K176" s="2141" t="s">
        <v>19</v>
      </c>
      <c r="L176" s="19" t="s">
        <v>18</v>
      </c>
      <c r="M176" s="2141" t="s">
        <v>19</v>
      </c>
      <c r="N176" s="19" t="s">
        <v>18</v>
      </c>
      <c r="O176" s="2141" t="s">
        <v>19</v>
      </c>
    </row>
    <row r="177" spans="1:17" x14ac:dyDescent="0.25">
      <c r="A177" s="3511" t="s">
        <v>176</v>
      </c>
      <c r="B177" s="2235" t="s">
        <v>177</v>
      </c>
      <c r="C177" s="2214">
        <f t="shared" ref="C177:C182" si="41">SUM(D177+E177)</f>
        <v>0</v>
      </c>
      <c r="D177" s="230">
        <f t="shared" ref="D177:E182" si="42">SUM(F177+H177+J177+L177+N177)</f>
        <v>0</v>
      </c>
      <c r="E177" s="2189">
        <f t="shared" si="42"/>
        <v>0</v>
      </c>
      <c r="F177" s="2180"/>
      <c r="G177" s="2177"/>
      <c r="H177" s="2180"/>
      <c r="I177" s="2175"/>
      <c r="J177" s="2205"/>
      <c r="K177" s="2177"/>
      <c r="L177" s="2180"/>
      <c r="M177" s="2175"/>
      <c r="N177" s="2180"/>
      <c r="O177" s="2175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511" t="s">
        <v>180</v>
      </c>
      <c r="B180" s="2235" t="s">
        <v>177</v>
      </c>
      <c r="C180" s="2214">
        <f t="shared" si="41"/>
        <v>0</v>
      </c>
      <c r="D180" s="230">
        <f t="shared" si="42"/>
        <v>0</v>
      </c>
      <c r="E180" s="2189">
        <f t="shared" si="42"/>
        <v>0</v>
      </c>
      <c r="F180" s="2180"/>
      <c r="G180" s="2175"/>
      <c r="H180" s="2180"/>
      <c r="I180" s="2177"/>
      <c r="J180" s="2180"/>
      <c r="K180" s="2175"/>
      <c r="L180" s="2205"/>
      <c r="M180" s="2177"/>
      <c r="N180" s="2180"/>
      <c r="O180" s="2175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517" t="s">
        <v>182</v>
      </c>
      <c r="B184" s="2472"/>
      <c r="C184" s="3517" t="s">
        <v>65</v>
      </c>
      <c r="D184" s="2471"/>
      <c r="E184" s="2472"/>
      <c r="F184" s="3503" t="s">
        <v>6</v>
      </c>
      <c r="G184" s="2843"/>
      <c r="H184" s="2843"/>
      <c r="I184" s="2843"/>
      <c r="J184" s="2843"/>
      <c r="K184" s="2843"/>
      <c r="L184" s="2843"/>
      <c r="M184" s="2843"/>
      <c r="N184" s="2843"/>
      <c r="O184" s="2843"/>
      <c r="P184" s="2843"/>
      <c r="Q184" s="3504"/>
    </row>
    <row r="185" spans="1:17" ht="15" customHeight="1" x14ac:dyDescent="0.25">
      <c r="A185" s="2759"/>
      <c r="B185" s="2489"/>
      <c r="C185" s="2541"/>
      <c r="D185" s="2474"/>
      <c r="E185" s="2475"/>
      <c r="F185" s="3503" t="s">
        <v>142</v>
      </c>
      <c r="G185" s="3504"/>
      <c r="H185" s="3503" t="s">
        <v>168</v>
      </c>
      <c r="I185" s="3504"/>
      <c r="J185" s="3503" t="s">
        <v>169</v>
      </c>
      <c r="K185" s="3504"/>
      <c r="L185" s="3503" t="s">
        <v>183</v>
      </c>
      <c r="M185" s="3504"/>
      <c r="N185" s="3503" t="s">
        <v>184</v>
      </c>
      <c r="O185" s="3504"/>
      <c r="P185" s="3503" t="s">
        <v>185</v>
      </c>
      <c r="Q185" s="3504"/>
    </row>
    <row r="186" spans="1:17" x14ac:dyDescent="0.25">
      <c r="A186" s="2541"/>
      <c r="B186" s="2475"/>
      <c r="C186" s="1737" t="s">
        <v>17</v>
      </c>
      <c r="D186" s="2401" t="s">
        <v>18</v>
      </c>
      <c r="E186" s="2141" t="s">
        <v>19</v>
      </c>
      <c r="F186" s="19" t="s">
        <v>18</v>
      </c>
      <c r="G186" s="2141" t="s">
        <v>19</v>
      </c>
      <c r="H186" s="19" t="s">
        <v>18</v>
      </c>
      <c r="I186" s="2141" t="s">
        <v>19</v>
      </c>
      <c r="J186" s="19" t="s">
        <v>18</v>
      </c>
      <c r="K186" s="2140" t="s">
        <v>19</v>
      </c>
      <c r="L186" s="19" t="s">
        <v>18</v>
      </c>
      <c r="M186" s="2141" t="s">
        <v>19</v>
      </c>
      <c r="N186" s="19" t="s">
        <v>18</v>
      </c>
      <c r="O186" s="2141" t="s">
        <v>19</v>
      </c>
      <c r="P186" s="19" t="s">
        <v>18</v>
      </c>
      <c r="Q186" s="2140" t="s">
        <v>19</v>
      </c>
    </row>
    <row r="187" spans="1:17" x14ac:dyDescent="0.25">
      <c r="A187" s="3439" t="s">
        <v>186</v>
      </c>
      <c r="B187" s="3440"/>
      <c r="C187" s="2214">
        <f>SUM(D187+E187)</f>
        <v>24</v>
      </c>
      <c r="D187" s="230">
        <f t="shared" ref="D187:E189" si="43">SUM(F187+H187+J187+L187+N187+P187)</f>
        <v>10</v>
      </c>
      <c r="E187" s="2189">
        <f t="shared" si="43"/>
        <v>14</v>
      </c>
      <c r="F187" s="2180">
        <v>4</v>
      </c>
      <c r="G187" s="2177">
        <v>4</v>
      </c>
      <c r="H187" s="2180">
        <v>0</v>
      </c>
      <c r="I187" s="2175">
        <v>4</v>
      </c>
      <c r="J187" s="2205">
        <v>2</v>
      </c>
      <c r="K187" s="2175">
        <v>4</v>
      </c>
      <c r="L187" s="2205">
        <v>2</v>
      </c>
      <c r="M187" s="2177">
        <v>0</v>
      </c>
      <c r="N187" s="2180">
        <v>2</v>
      </c>
      <c r="O187" s="2175">
        <v>2</v>
      </c>
      <c r="P187" s="2205">
        <v>0</v>
      </c>
      <c r="Q187" s="2175">
        <v>0</v>
      </c>
    </row>
    <row r="188" spans="1:17" x14ac:dyDescent="0.25">
      <c r="A188" s="2557" t="s">
        <v>187</v>
      </c>
      <c r="B188" s="2518"/>
      <c r="C188" s="240">
        <f>SUM(D188+E188)</f>
        <v>148</v>
      </c>
      <c r="D188" s="241">
        <f t="shared" si="43"/>
        <v>79</v>
      </c>
      <c r="E188" s="292">
        <f t="shared" si="43"/>
        <v>69</v>
      </c>
      <c r="F188" s="799">
        <v>18</v>
      </c>
      <c r="G188" s="293">
        <v>15</v>
      </c>
      <c r="H188" s="799">
        <v>15</v>
      </c>
      <c r="I188" s="260">
        <v>16</v>
      </c>
      <c r="J188" s="294">
        <v>16</v>
      </c>
      <c r="K188" s="260">
        <v>18</v>
      </c>
      <c r="L188" s="294">
        <v>14</v>
      </c>
      <c r="M188" s="293">
        <v>7</v>
      </c>
      <c r="N188" s="799">
        <v>9</v>
      </c>
      <c r="O188" s="260">
        <v>7</v>
      </c>
      <c r="P188" s="294">
        <v>7</v>
      </c>
      <c r="Q188" s="260">
        <v>6</v>
      </c>
    </row>
    <row r="189" spans="1:17" ht="15" customHeight="1" x14ac:dyDescent="0.25">
      <c r="A189" s="2558" t="s">
        <v>188</v>
      </c>
      <c r="B189" s="2559"/>
      <c r="C189" s="299">
        <f>SUM(D189+E189)</f>
        <v>53</v>
      </c>
      <c r="D189" s="241">
        <f t="shared" si="43"/>
        <v>28</v>
      </c>
      <c r="E189" s="106">
        <f t="shared" si="43"/>
        <v>25</v>
      </c>
      <c r="F189" s="51">
        <v>10</v>
      </c>
      <c r="G189" s="54">
        <v>7</v>
      </c>
      <c r="H189" s="51">
        <v>7</v>
      </c>
      <c r="I189" s="52">
        <v>4</v>
      </c>
      <c r="J189" s="132">
        <v>7</v>
      </c>
      <c r="K189" s="52">
        <v>9</v>
      </c>
      <c r="L189" s="132">
        <v>2</v>
      </c>
      <c r="M189" s="54">
        <v>1</v>
      </c>
      <c r="N189" s="51">
        <v>1</v>
      </c>
      <c r="O189" s="52">
        <v>3</v>
      </c>
      <c r="P189" s="132">
        <v>1</v>
      </c>
      <c r="Q189" s="52">
        <v>1</v>
      </c>
    </row>
    <row r="190" spans="1:17" x14ac:dyDescent="0.25">
      <c r="A190" s="3503" t="s">
        <v>65</v>
      </c>
      <c r="B190" s="3504"/>
      <c r="C190" s="2377">
        <f t="shared" ref="C190:Q190" si="44">SUM(C187:C189)</f>
        <v>225</v>
      </c>
      <c r="D190" s="2403">
        <f t="shared" si="44"/>
        <v>117</v>
      </c>
      <c r="E190" s="2390">
        <f t="shared" si="44"/>
        <v>108</v>
      </c>
      <c r="F190" s="2377">
        <f t="shared" si="44"/>
        <v>32</v>
      </c>
      <c r="G190" s="2390">
        <f t="shared" si="44"/>
        <v>26</v>
      </c>
      <c r="H190" s="2377">
        <f t="shared" si="44"/>
        <v>22</v>
      </c>
      <c r="I190" s="2390">
        <f t="shared" si="44"/>
        <v>24</v>
      </c>
      <c r="J190" s="2377">
        <f t="shared" si="44"/>
        <v>25</v>
      </c>
      <c r="K190" s="2390">
        <f t="shared" si="44"/>
        <v>31</v>
      </c>
      <c r="L190" s="2377">
        <f t="shared" si="44"/>
        <v>18</v>
      </c>
      <c r="M190" s="2390">
        <f t="shared" si="44"/>
        <v>8</v>
      </c>
      <c r="N190" s="2377">
        <f t="shared" si="44"/>
        <v>12</v>
      </c>
      <c r="O190" s="2390">
        <f t="shared" si="44"/>
        <v>12</v>
      </c>
      <c r="P190" s="2377">
        <f t="shared" si="44"/>
        <v>8</v>
      </c>
      <c r="Q190" s="2382">
        <f t="shared" si="44"/>
        <v>7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517" t="s">
        <v>191</v>
      </c>
      <c r="B193" s="2472"/>
      <c r="C193" s="3454" t="s">
        <v>116</v>
      </c>
      <c r="D193" s="2561"/>
      <c r="E193" s="3455"/>
      <c r="F193" s="3510" t="s">
        <v>6</v>
      </c>
      <c r="G193" s="2848"/>
      <c r="H193" s="2848"/>
      <c r="I193" s="2848"/>
      <c r="J193" s="2848"/>
      <c r="K193" s="2848"/>
      <c r="L193" s="2848"/>
      <c r="M193" s="2848"/>
      <c r="N193" s="2848"/>
      <c r="O193" s="2848"/>
      <c r="P193" s="2848"/>
      <c r="Q193" s="2848"/>
      <c r="R193" s="2848"/>
      <c r="S193" s="2848"/>
      <c r="T193" s="2848"/>
      <c r="U193" s="3526"/>
    </row>
    <row r="194" spans="1:94" ht="15" customHeight="1" x14ac:dyDescent="0.25">
      <c r="A194" s="2759"/>
      <c r="B194" s="2489"/>
      <c r="C194" s="2563"/>
      <c r="D194" s="2564"/>
      <c r="E194" s="2565"/>
      <c r="F194" s="3530" t="s">
        <v>159</v>
      </c>
      <c r="G194" s="3532"/>
      <c r="H194" s="3533" t="s">
        <v>139</v>
      </c>
      <c r="I194" s="3532"/>
      <c r="J194" s="3530" t="s">
        <v>109</v>
      </c>
      <c r="K194" s="3532"/>
      <c r="L194" s="3533" t="s">
        <v>110</v>
      </c>
      <c r="M194" s="3532"/>
      <c r="N194" s="3533" t="s">
        <v>140</v>
      </c>
      <c r="O194" s="3532"/>
      <c r="P194" s="3533" t="s">
        <v>192</v>
      </c>
      <c r="Q194" s="3532"/>
      <c r="R194" s="3533" t="s">
        <v>193</v>
      </c>
      <c r="S194" s="3532"/>
      <c r="T194" s="2501" t="s">
        <v>194</v>
      </c>
      <c r="U194" s="2494"/>
    </row>
    <row r="195" spans="1:94" x14ac:dyDescent="0.25">
      <c r="A195" s="2541"/>
      <c r="B195" s="2475"/>
      <c r="C195" s="2362" t="s">
        <v>17</v>
      </c>
      <c r="D195" s="2373" t="s">
        <v>18</v>
      </c>
      <c r="E195" s="2361" t="s">
        <v>19</v>
      </c>
      <c r="F195" s="2362" t="s">
        <v>18</v>
      </c>
      <c r="G195" s="2389" t="s">
        <v>19</v>
      </c>
      <c r="H195" s="2373" t="s">
        <v>18</v>
      </c>
      <c r="I195" s="2389" t="s">
        <v>19</v>
      </c>
      <c r="J195" s="2362" t="s">
        <v>18</v>
      </c>
      <c r="K195" s="2389" t="s">
        <v>19</v>
      </c>
      <c r="L195" s="2373" t="s">
        <v>18</v>
      </c>
      <c r="M195" s="2389" t="s">
        <v>19</v>
      </c>
      <c r="N195" s="2373" t="s">
        <v>18</v>
      </c>
      <c r="O195" s="2389" t="s">
        <v>19</v>
      </c>
      <c r="P195" s="2373" t="s">
        <v>18</v>
      </c>
      <c r="Q195" s="2389" t="s">
        <v>19</v>
      </c>
      <c r="R195" s="2373" t="s">
        <v>18</v>
      </c>
      <c r="S195" s="2389" t="s">
        <v>19</v>
      </c>
      <c r="T195" s="2373" t="s">
        <v>18</v>
      </c>
      <c r="U195" s="2389" t="s">
        <v>19</v>
      </c>
    </row>
    <row r="196" spans="1:94" x14ac:dyDescent="0.25">
      <c r="A196" s="3457" t="s">
        <v>195</v>
      </c>
      <c r="B196" s="3458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534" t="s">
        <v>197</v>
      </c>
      <c r="B198" s="3535"/>
      <c r="C198" s="2375">
        <f>SUM(D198+E198)</f>
        <v>0</v>
      </c>
      <c r="D198" s="2376">
        <f t="shared" si="45"/>
        <v>0</v>
      </c>
      <c r="E198" s="2364">
        <f t="shared" si="45"/>
        <v>0</v>
      </c>
      <c r="F198" s="2377">
        <f t="shared" ref="F198:U198" si="46">SUM(F196:F197)</f>
        <v>0</v>
      </c>
      <c r="G198" s="2382">
        <f t="shared" si="46"/>
        <v>0</v>
      </c>
      <c r="H198" s="2390">
        <f t="shared" si="46"/>
        <v>0</v>
      </c>
      <c r="I198" s="2382">
        <f t="shared" si="46"/>
        <v>0</v>
      </c>
      <c r="J198" s="2377">
        <f t="shared" si="46"/>
        <v>0</v>
      </c>
      <c r="K198" s="2382">
        <f t="shared" si="46"/>
        <v>0</v>
      </c>
      <c r="L198" s="2390">
        <f t="shared" si="46"/>
        <v>0</v>
      </c>
      <c r="M198" s="2382">
        <f t="shared" si="46"/>
        <v>0</v>
      </c>
      <c r="N198" s="2390">
        <f t="shared" si="46"/>
        <v>0</v>
      </c>
      <c r="O198" s="2382">
        <f t="shared" si="46"/>
        <v>0</v>
      </c>
      <c r="P198" s="2390">
        <f t="shared" si="46"/>
        <v>0</v>
      </c>
      <c r="Q198" s="2382">
        <f t="shared" si="46"/>
        <v>0</v>
      </c>
      <c r="R198" s="2390">
        <f t="shared" si="46"/>
        <v>0</v>
      </c>
      <c r="S198" s="2382">
        <f t="shared" si="46"/>
        <v>0</v>
      </c>
      <c r="T198" s="2390">
        <f t="shared" si="46"/>
        <v>0</v>
      </c>
      <c r="U198" s="2382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536" t="s">
        <v>199</v>
      </c>
      <c r="B200" s="2573"/>
      <c r="C200" s="3537" t="s">
        <v>65</v>
      </c>
      <c r="D200" s="2579"/>
      <c r="E200" s="2580"/>
      <c r="F200" s="3538" t="s">
        <v>6</v>
      </c>
      <c r="G200" s="3538"/>
      <c r="H200" s="3538"/>
      <c r="I200" s="3538"/>
      <c r="J200" s="3538"/>
      <c r="K200" s="3538"/>
      <c r="L200" s="3538"/>
      <c r="M200" s="3538"/>
      <c r="N200" s="3538"/>
      <c r="O200" s="3538"/>
      <c r="P200" s="3538"/>
      <c r="Q200" s="3538"/>
      <c r="R200" s="3538"/>
      <c r="S200" s="3538"/>
      <c r="T200" s="3538"/>
      <c r="U200" s="3538"/>
      <c r="V200" s="3538"/>
      <c r="W200" s="3538"/>
      <c r="X200" s="3538"/>
      <c r="Y200" s="3538"/>
      <c r="Z200" s="3538"/>
      <c r="AA200" s="3538"/>
      <c r="AB200" s="3538"/>
      <c r="AC200" s="3539"/>
      <c r="AD200" s="3541" t="s">
        <v>200</v>
      </c>
      <c r="AE200" s="2588"/>
      <c r="AF200" s="2591" t="s">
        <v>201</v>
      </c>
      <c r="AG200" s="2588"/>
      <c r="AH200" s="3542" t="s">
        <v>28</v>
      </c>
      <c r="AI200" s="3543" t="s">
        <v>29</v>
      </c>
    </row>
    <row r="201" spans="1:94" x14ac:dyDescent="0.25">
      <c r="A201" s="2775"/>
      <c r="B201" s="2575"/>
      <c r="C201" s="2581"/>
      <c r="D201" s="2582"/>
      <c r="E201" s="2583"/>
      <c r="F201" s="3510" t="s">
        <v>202</v>
      </c>
      <c r="G201" s="3526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540" t="s">
        <v>209</v>
      </c>
      <c r="U201" s="3540"/>
      <c r="V201" s="3540" t="s">
        <v>210</v>
      </c>
      <c r="W201" s="3540"/>
      <c r="X201" s="3540" t="s">
        <v>211</v>
      </c>
      <c r="Y201" s="3540"/>
      <c r="Z201" s="3533" t="s">
        <v>117</v>
      </c>
      <c r="AA201" s="3532"/>
      <c r="AB201" s="3533" t="s">
        <v>118</v>
      </c>
      <c r="AC201" s="3544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798" t="s">
        <v>212</v>
      </c>
      <c r="D202" s="307" t="s">
        <v>18</v>
      </c>
      <c r="E202" s="2145" t="s">
        <v>19</v>
      </c>
      <c r="F202" s="2405" t="s">
        <v>18</v>
      </c>
      <c r="G202" s="2406" t="s">
        <v>19</v>
      </c>
      <c r="H202" s="2405" t="s">
        <v>18</v>
      </c>
      <c r="I202" s="2406" t="s">
        <v>19</v>
      </c>
      <c r="J202" s="2405" t="s">
        <v>18</v>
      </c>
      <c r="K202" s="2406" t="s">
        <v>19</v>
      </c>
      <c r="L202" s="2405" t="s">
        <v>18</v>
      </c>
      <c r="M202" s="2406" t="s">
        <v>19</v>
      </c>
      <c r="N202" s="2405" t="s">
        <v>18</v>
      </c>
      <c r="O202" s="2406" t="s">
        <v>19</v>
      </c>
      <c r="P202" s="2405" t="s">
        <v>18</v>
      </c>
      <c r="Q202" s="2406" t="s">
        <v>19</v>
      </c>
      <c r="R202" s="2405" t="s">
        <v>18</v>
      </c>
      <c r="S202" s="2406" t="s">
        <v>19</v>
      </c>
      <c r="T202" s="2405" t="s">
        <v>18</v>
      </c>
      <c r="U202" s="2406" t="s">
        <v>19</v>
      </c>
      <c r="V202" s="2405" t="s">
        <v>18</v>
      </c>
      <c r="W202" s="2406" t="s">
        <v>19</v>
      </c>
      <c r="X202" s="2405" t="s">
        <v>18</v>
      </c>
      <c r="Y202" s="2406" t="s">
        <v>19</v>
      </c>
      <c r="Z202" s="2405" t="s">
        <v>18</v>
      </c>
      <c r="AA202" s="2406" t="s">
        <v>19</v>
      </c>
      <c r="AB202" s="2405" t="s">
        <v>18</v>
      </c>
      <c r="AC202" s="2407" t="s">
        <v>19</v>
      </c>
      <c r="AD202" s="2408" t="s">
        <v>18</v>
      </c>
      <c r="AE202" s="2406" t="s">
        <v>19</v>
      </c>
      <c r="AF202" s="2408" t="s">
        <v>18</v>
      </c>
      <c r="AG202" s="2406" t="s">
        <v>19</v>
      </c>
      <c r="AH202" s="2595"/>
      <c r="AI202" s="2598" t="s">
        <v>19</v>
      </c>
    </row>
    <row r="203" spans="1:94" x14ac:dyDescent="0.25">
      <c r="A203" s="3545" t="s">
        <v>213</v>
      </c>
      <c r="B203" s="2245" t="s">
        <v>132</v>
      </c>
      <c r="C203" s="2246">
        <f>SUM(D203+E203)</f>
        <v>0</v>
      </c>
      <c r="D203" s="2247">
        <f>SUM(F203+H203+J203+L203+N203+P203+R203+T203+V203+X203+Z203+AB203)</f>
        <v>0</v>
      </c>
      <c r="E203" s="2248">
        <f>SUM(G203+I203+K203+M203+O203+Q203+S203+U203+W203+Y203+AA203+AC203)</f>
        <v>0</v>
      </c>
      <c r="F203" s="2249"/>
      <c r="G203" s="2250"/>
      <c r="H203" s="2249"/>
      <c r="I203" s="2250"/>
      <c r="J203" s="2249"/>
      <c r="K203" s="2250"/>
      <c r="L203" s="2249"/>
      <c r="M203" s="2250"/>
      <c r="N203" s="2249"/>
      <c r="O203" s="2250"/>
      <c r="P203" s="2249"/>
      <c r="Q203" s="2251"/>
      <c r="R203" s="2249"/>
      <c r="S203" s="2251"/>
      <c r="T203" s="2249"/>
      <c r="U203" s="2250"/>
      <c r="V203" s="2249"/>
      <c r="W203" s="2250"/>
      <c r="X203" s="2249"/>
      <c r="Y203" s="2251"/>
      <c r="Z203" s="2249"/>
      <c r="AA203" s="2251"/>
      <c r="AB203" s="2249"/>
      <c r="AC203" s="2252"/>
      <c r="AD203" s="2250"/>
      <c r="AE203" s="2251"/>
      <c r="AF203" s="2250"/>
      <c r="AG203" s="2251"/>
      <c r="AH203" s="2253"/>
      <c r="AI203" s="2251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2409">
        <f>SUM(D205+E205)</f>
        <v>0</v>
      </c>
      <c r="D205" s="2410">
        <f t="shared" ref="D205:AI205" si="47">SUM(D203+D204)</f>
        <v>0</v>
      </c>
      <c r="E205" s="2411">
        <f t="shared" si="47"/>
        <v>0</v>
      </c>
      <c r="F205" s="2409">
        <f t="shared" si="47"/>
        <v>0</v>
      </c>
      <c r="G205" s="2412">
        <f t="shared" si="47"/>
        <v>0</v>
      </c>
      <c r="H205" s="2409">
        <f t="shared" si="47"/>
        <v>0</v>
      </c>
      <c r="I205" s="2412">
        <f t="shared" si="47"/>
        <v>0</v>
      </c>
      <c r="J205" s="2409">
        <f t="shared" si="47"/>
        <v>0</v>
      </c>
      <c r="K205" s="2412">
        <f t="shared" si="47"/>
        <v>0</v>
      </c>
      <c r="L205" s="2409">
        <f t="shared" si="47"/>
        <v>0</v>
      </c>
      <c r="M205" s="2412">
        <f t="shared" si="47"/>
        <v>0</v>
      </c>
      <c r="N205" s="2409">
        <f t="shared" si="47"/>
        <v>0</v>
      </c>
      <c r="O205" s="2412">
        <f t="shared" si="47"/>
        <v>0</v>
      </c>
      <c r="P205" s="2409">
        <f t="shared" si="47"/>
        <v>0</v>
      </c>
      <c r="Q205" s="2412">
        <f t="shared" si="47"/>
        <v>0</v>
      </c>
      <c r="R205" s="2409">
        <f t="shared" si="47"/>
        <v>0</v>
      </c>
      <c r="S205" s="2412">
        <f t="shared" si="47"/>
        <v>0</v>
      </c>
      <c r="T205" s="2409">
        <f t="shared" si="47"/>
        <v>0</v>
      </c>
      <c r="U205" s="2412">
        <f t="shared" si="47"/>
        <v>0</v>
      </c>
      <c r="V205" s="2409">
        <f t="shared" si="47"/>
        <v>0</v>
      </c>
      <c r="W205" s="2412">
        <f t="shared" si="47"/>
        <v>0</v>
      </c>
      <c r="X205" s="2409">
        <f t="shared" si="47"/>
        <v>0</v>
      </c>
      <c r="Y205" s="2412">
        <f t="shared" si="47"/>
        <v>0</v>
      </c>
      <c r="Z205" s="2409">
        <f t="shared" si="47"/>
        <v>0</v>
      </c>
      <c r="AA205" s="2412">
        <f t="shared" si="47"/>
        <v>0</v>
      </c>
      <c r="AB205" s="2409">
        <f t="shared" si="47"/>
        <v>0</v>
      </c>
      <c r="AC205" s="2413">
        <f t="shared" si="47"/>
        <v>0</v>
      </c>
      <c r="AD205" s="2410">
        <f t="shared" si="47"/>
        <v>0</v>
      </c>
      <c r="AE205" s="2412">
        <f t="shared" si="47"/>
        <v>0</v>
      </c>
      <c r="AF205" s="2410">
        <f t="shared" si="47"/>
        <v>0</v>
      </c>
      <c r="AG205" s="2412">
        <f t="shared" si="47"/>
        <v>0</v>
      </c>
      <c r="AH205" s="2414">
        <f t="shared" si="47"/>
        <v>0</v>
      </c>
      <c r="AI205" s="2411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536" t="s">
        <v>216</v>
      </c>
      <c r="B207" s="2573"/>
      <c r="C207" s="2579" t="s">
        <v>65</v>
      </c>
      <c r="D207" s="2579"/>
      <c r="E207" s="2580"/>
      <c r="F207" s="3546" t="s">
        <v>6</v>
      </c>
      <c r="G207" s="2886"/>
      <c r="H207" s="2886"/>
      <c r="I207" s="2886"/>
      <c r="J207" s="2886"/>
      <c r="K207" s="2886"/>
      <c r="L207" s="2886"/>
      <c r="M207" s="2886"/>
      <c r="N207" s="2886"/>
      <c r="O207" s="2886"/>
      <c r="P207" s="3547" t="s">
        <v>217</v>
      </c>
      <c r="Q207" s="2886"/>
      <c r="R207" s="2886"/>
      <c r="S207" s="3541" t="s">
        <v>28</v>
      </c>
      <c r="T207" s="3543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521" t="s">
        <v>218</v>
      </c>
      <c r="G208" s="3521"/>
      <c r="H208" s="3521" t="s">
        <v>31</v>
      </c>
      <c r="I208" s="3521"/>
      <c r="J208" s="3521" t="s">
        <v>137</v>
      </c>
      <c r="K208" s="3521"/>
      <c r="L208" s="3521" t="s">
        <v>219</v>
      </c>
      <c r="M208" s="3521"/>
      <c r="N208" s="3521" t="s">
        <v>220</v>
      </c>
      <c r="O208" s="3503"/>
      <c r="P208" s="3549" t="s">
        <v>221</v>
      </c>
      <c r="Q208" s="3548" t="s">
        <v>222</v>
      </c>
      <c r="R208" s="3536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2145" t="s">
        <v>19</v>
      </c>
      <c r="F209" s="2405" t="s">
        <v>18</v>
      </c>
      <c r="G209" s="2406" t="s">
        <v>19</v>
      </c>
      <c r="H209" s="2405" t="s">
        <v>18</v>
      </c>
      <c r="I209" s="2406" t="s">
        <v>19</v>
      </c>
      <c r="J209" s="2405" t="s">
        <v>18</v>
      </c>
      <c r="K209" s="2406" t="s">
        <v>19</v>
      </c>
      <c r="L209" s="2405" t="s">
        <v>18</v>
      </c>
      <c r="M209" s="2406" t="s">
        <v>19</v>
      </c>
      <c r="N209" s="2405" t="s">
        <v>18</v>
      </c>
      <c r="O209" s="2415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468" t="s">
        <v>224</v>
      </c>
      <c r="B210" s="3469"/>
      <c r="C210" s="2247">
        <f>SUM(D210+E210)</f>
        <v>0</v>
      </c>
      <c r="D210" s="331">
        <f t="shared" ref="D210:E212" si="48">SUM(F210+H210+J210+L210+N210)</f>
        <v>0</v>
      </c>
      <c r="E210" s="2261">
        <f t="shared" si="48"/>
        <v>0</v>
      </c>
      <c r="F210" s="2249"/>
      <c r="G210" s="2251"/>
      <c r="H210" s="2249"/>
      <c r="I210" s="2251"/>
      <c r="J210" s="2249"/>
      <c r="K210" s="2251"/>
      <c r="L210" s="2249"/>
      <c r="M210" s="2251"/>
      <c r="N210" s="2249"/>
      <c r="O210" s="2416"/>
      <c r="P210" s="2263"/>
      <c r="Q210" s="334"/>
      <c r="R210" s="2264"/>
      <c r="S210" s="2263"/>
      <c r="T210" s="2265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536" t="s">
        <v>216</v>
      </c>
      <c r="B214" s="2573"/>
      <c r="C214" s="3503" t="s">
        <v>228</v>
      </c>
      <c r="D214" s="3519"/>
      <c r="E214" s="2471" t="s">
        <v>28</v>
      </c>
      <c r="F214" s="3550" t="s">
        <v>29</v>
      </c>
    </row>
    <row r="215" spans="1:93" x14ac:dyDescent="0.25">
      <c r="A215" s="2576"/>
      <c r="B215" s="2577"/>
      <c r="C215" s="2405" t="s">
        <v>18</v>
      </c>
      <c r="D215" s="2407" t="s">
        <v>19</v>
      </c>
      <c r="E215" s="2474"/>
      <c r="F215" s="2619"/>
    </row>
    <row r="216" spans="1:93" x14ac:dyDescent="0.25">
      <c r="A216" s="3555" t="s">
        <v>65</v>
      </c>
      <c r="B216" s="3556"/>
      <c r="C216" s="2417">
        <f>SUM(C217:C219)</f>
        <v>0</v>
      </c>
      <c r="D216" s="2418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478" t="s">
        <v>229</v>
      </c>
      <c r="B217" s="3479"/>
      <c r="C217" s="2249"/>
      <c r="D217" s="2252"/>
      <c r="E217" s="2416"/>
      <c r="F217" s="2265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2146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2146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2147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2146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2148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551" t="s">
        <v>216</v>
      </c>
      <c r="B227" s="3551"/>
      <c r="C227" s="3551" t="s">
        <v>241</v>
      </c>
      <c r="D227" s="3552"/>
      <c r="E227" s="2894" t="s">
        <v>28</v>
      </c>
      <c r="F227" s="3553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551"/>
      <c r="B228" s="3551"/>
      <c r="C228" s="2419" t="s">
        <v>18</v>
      </c>
      <c r="D228" s="2420" t="s">
        <v>19</v>
      </c>
      <c r="E228" s="2894"/>
      <c r="F228" s="3553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554" t="s">
        <v>65</v>
      </c>
      <c r="B229" s="3554"/>
      <c r="C229" s="2421">
        <f>SUM(C230:C231)</f>
        <v>0</v>
      </c>
      <c r="D229" s="2422">
        <f>SUM(D230:D231)</f>
        <v>0</v>
      </c>
      <c r="E229" s="1015">
        <f>SUM(E230:E231)</f>
        <v>0</v>
      </c>
      <c r="F229" s="2423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475" t="s">
        <v>242</v>
      </c>
      <c r="B230" s="3475"/>
      <c r="C230" s="2274"/>
      <c r="D230" s="2275"/>
      <c r="E230" s="2276"/>
      <c r="F230" s="2277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557" t="s">
        <v>244</v>
      </c>
      <c r="B232" s="2278" t="s">
        <v>245</v>
      </c>
      <c r="C232" s="2274"/>
      <c r="D232" s="2275"/>
      <c r="E232" s="2276"/>
      <c r="F232" s="2277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557"/>
      <c r="B233" s="2149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557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557"/>
      <c r="B235" s="2149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536" t="s">
        <v>250</v>
      </c>
      <c r="B237" s="2573"/>
      <c r="C237" s="3503" t="s">
        <v>251</v>
      </c>
      <c r="D237" s="2843"/>
      <c r="E237" s="3504"/>
    </row>
    <row r="238" spans="1:92" x14ac:dyDescent="0.25">
      <c r="A238" s="2775"/>
      <c r="B238" s="2575"/>
      <c r="C238" s="3558" t="s">
        <v>252</v>
      </c>
      <c r="D238" s="3503" t="s">
        <v>253</v>
      </c>
      <c r="E238" s="3504"/>
    </row>
    <row r="239" spans="1:92" x14ac:dyDescent="0.25">
      <c r="A239" s="2576"/>
      <c r="B239" s="2577"/>
      <c r="C239" s="2642"/>
      <c r="D239" s="2424" t="s">
        <v>254</v>
      </c>
      <c r="E239" s="2406" t="s">
        <v>255</v>
      </c>
    </row>
    <row r="240" spans="1:92" x14ac:dyDescent="0.25">
      <c r="A240" s="3478" t="s">
        <v>256</v>
      </c>
      <c r="B240" s="3479"/>
      <c r="C240" s="2280"/>
      <c r="D240" s="2249"/>
      <c r="E240" s="2251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560" t="s">
        <v>59</v>
      </c>
      <c r="B260" s="3560"/>
      <c r="C260" s="3517" t="s">
        <v>65</v>
      </c>
      <c r="D260" s="2471"/>
      <c r="E260" s="2472"/>
      <c r="F260" s="3521" t="s">
        <v>6</v>
      </c>
      <c r="G260" s="3521"/>
      <c r="H260" s="3521"/>
      <c r="I260" s="3521"/>
      <c r="J260" s="3521"/>
      <c r="K260" s="3521"/>
      <c r="L260" s="3521"/>
      <c r="M260" s="3521"/>
      <c r="N260" s="3521"/>
      <c r="O260" s="3521"/>
      <c r="P260" s="3559" t="s">
        <v>270</v>
      </c>
      <c r="Q260" s="453"/>
      <c r="R260" s="453"/>
    </row>
    <row r="261" spans="1:49" x14ac:dyDescent="0.25">
      <c r="A261" s="3560"/>
      <c r="B261" s="3560"/>
      <c r="C261" s="2541"/>
      <c r="D261" s="2474"/>
      <c r="E261" s="2475"/>
      <c r="F261" s="3503" t="s">
        <v>159</v>
      </c>
      <c r="G261" s="3504"/>
      <c r="H261" s="3503" t="s">
        <v>139</v>
      </c>
      <c r="I261" s="3504"/>
      <c r="J261" s="3503" t="s">
        <v>109</v>
      </c>
      <c r="K261" s="3504"/>
      <c r="L261" s="3530" t="s">
        <v>110</v>
      </c>
      <c r="M261" s="3532"/>
      <c r="N261" s="3533" t="s">
        <v>140</v>
      </c>
      <c r="O261" s="3532"/>
      <c r="P261" s="2665"/>
      <c r="Q261" s="454"/>
      <c r="R261" s="2673"/>
    </row>
    <row r="262" spans="1:49" x14ac:dyDescent="0.25">
      <c r="A262" s="3560"/>
      <c r="B262" s="3560"/>
      <c r="C262" s="1737" t="s">
        <v>17</v>
      </c>
      <c r="D262" s="455" t="s">
        <v>18</v>
      </c>
      <c r="E262" s="2141" t="s">
        <v>19</v>
      </c>
      <c r="F262" s="19" t="s">
        <v>18</v>
      </c>
      <c r="G262" s="2141" t="s">
        <v>19</v>
      </c>
      <c r="H262" s="19" t="s">
        <v>18</v>
      </c>
      <c r="I262" s="2141" t="s">
        <v>19</v>
      </c>
      <c r="J262" s="19" t="s">
        <v>18</v>
      </c>
      <c r="K262" s="2141" t="s">
        <v>19</v>
      </c>
      <c r="L262" s="2362" t="s">
        <v>18</v>
      </c>
      <c r="M262" s="2138" t="s">
        <v>19</v>
      </c>
      <c r="N262" s="2373" t="s">
        <v>18</v>
      </c>
      <c r="O262" s="2389" t="s">
        <v>19</v>
      </c>
      <c r="P262" s="2666"/>
      <c r="Q262" s="454"/>
      <c r="R262" s="2673"/>
    </row>
    <row r="263" spans="1:49" x14ac:dyDescent="0.25">
      <c r="A263" s="3561" t="s">
        <v>170</v>
      </c>
      <c r="B263" s="2281" t="s">
        <v>271</v>
      </c>
      <c r="C263" s="2214">
        <f t="shared" ref="C263:C268" si="73">SUM(D263:E263)</f>
        <v>0</v>
      </c>
      <c r="D263" s="2215">
        <f t="shared" ref="D263:E268" si="74">+F263+H263+J263+L263+N263</f>
        <v>0</v>
      </c>
      <c r="E263" s="2189">
        <f t="shared" si="74"/>
        <v>0</v>
      </c>
      <c r="F263" s="2205"/>
      <c r="G263" s="2175"/>
      <c r="H263" s="2180"/>
      <c r="I263" s="2175"/>
      <c r="J263" s="2180"/>
      <c r="K263" s="2175"/>
      <c r="L263" s="2180"/>
      <c r="M263" s="2175"/>
      <c r="N263" s="2205"/>
      <c r="O263" s="2175"/>
      <c r="P263" s="2282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561" t="s">
        <v>174</v>
      </c>
      <c r="B266" s="2281" t="s">
        <v>271</v>
      </c>
      <c r="C266" s="2214">
        <f t="shared" si="73"/>
        <v>0</v>
      </c>
      <c r="D266" s="2215">
        <f t="shared" si="74"/>
        <v>0</v>
      </c>
      <c r="E266" s="2189">
        <f t="shared" si="74"/>
        <v>0</v>
      </c>
      <c r="F266" s="2205"/>
      <c r="G266" s="2175"/>
      <c r="H266" s="2180"/>
      <c r="I266" s="2175"/>
      <c r="J266" s="2180"/>
      <c r="K266" s="2175"/>
      <c r="L266" s="2180"/>
      <c r="M266" s="2175"/>
      <c r="N266" s="2205"/>
      <c r="O266" s="2177"/>
      <c r="P266" s="2283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562" t="s">
        <v>25</v>
      </c>
      <c r="B270" s="3562" t="s">
        <v>273</v>
      </c>
      <c r="C270" s="3563" t="s">
        <v>274</v>
      </c>
      <c r="D270" s="2681"/>
      <c r="E270" s="2682"/>
      <c r="F270" s="3564" t="s">
        <v>6</v>
      </c>
      <c r="G270" s="2908"/>
      <c r="H270" s="2908"/>
      <c r="I270" s="2908"/>
      <c r="J270" s="2908"/>
      <c r="K270" s="2908"/>
      <c r="L270" s="2908"/>
      <c r="M270" s="2908"/>
      <c r="N270" s="2908"/>
      <c r="O270" s="2908"/>
      <c r="P270" s="2908"/>
      <c r="Q270" s="2908"/>
      <c r="R270" s="2908"/>
      <c r="S270" s="2908"/>
      <c r="T270" s="2908"/>
      <c r="U270" s="2908"/>
      <c r="V270" s="2908"/>
      <c r="W270" s="2908"/>
      <c r="X270" s="2908"/>
      <c r="Y270" s="2908"/>
      <c r="Z270" s="2908"/>
      <c r="AA270" s="2908"/>
      <c r="AB270" s="2908"/>
      <c r="AC270" s="2908"/>
      <c r="AD270" s="2908"/>
      <c r="AE270" s="2908"/>
      <c r="AF270" s="2908"/>
      <c r="AG270" s="2908"/>
      <c r="AH270" s="2908"/>
      <c r="AI270" s="2908"/>
      <c r="AJ270" s="2908"/>
      <c r="AK270" s="2908"/>
      <c r="AL270" s="2908"/>
      <c r="AM270" s="3565"/>
      <c r="AN270" s="3568" t="s">
        <v>275</v>
      </c>
      <c r="AO270" s="2908"/>
      <c r="AP270" s="2908"/>
      <c r="AQ270" s="2908"/>
      <c r="AR270" s="2908"/>
      <c r="AS270" s="2908"/>
      <c r="AT270" s="2908"/>
      <c r="AU270" s="3565"/>
      <c r="AV270" s="2682" t="s">
        <v>276</v>
      </c>
      <c r="AW270" s="3569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564" t="s">
        <v>159</v>
      </c>
      <c r="G271" s="3570"/>
      <c r="H271" s="3564" t="s">
        <v>139</v>
      </c>
      <c r="I271" s="3570"/>
      <c r="J271" s="3564" t="s">
        <v>109</v>
      </c>
      <c r="K271" s="3570"/>
      <c r="L271" s="3564" t="s">
        <v>110</v>
      </c>
      <c r="M271" s="3570"/>
      <c r="N271" s="3564" t="s">
        <v>140</v>
      </c>
      <c r="O271" s="3570"/>
      <c r="P271" s="3566" t="s">
        <v>160</v>
      </c>
      <c r="Q271" s="3567"/>
      <c r="R271" s="3566" t="s">
        <v>161</v>
      </c>
      <c r="S271" s="3567"/>
      <c r="T271" s="3566" t="s">
        <v>162</v>
      </c>
      <c r="U271" s="3567"/>
      <c r="V271" s="3566" t="s">
        <v>163</v>
      </c>
      <c r="W271" s="3567"/>
      <c r="X271" s="3566" t="s">
        <v>164</v>
      </c>
      <c r="Y271" s="3567"/>
      <c r="Z271" s="3566" t="s">
        <v>165</v>
      </c>
      <c r="AA271" s="3567"/>
      <c r="AB271" s="3566" t="s">
        <v>166</v>
      </c>
      <c r="AC271" s="3567"/>
      <c r="AD271" s="3566" t="s">
        <v>167</v>
      </c>
      <c r="AE271" s="3567"/>
      <c r="AF271" s="3566" t="s">
        <v>142</v>
      </c>
      <c r="AG271" s="3567"/>
      <c r="AH271" s="3566" t="s">
        <v>168</v>
      </c>
      <c r="AI271" s="3567"/>
      <c r="AJ271" s="3566" t="s">
        <v>169</v>
      </c>
      <c r="AK271" s="3567"/>
      <c r="AL271" s="3566" t="s">
        <v>124</v>
      </c>
      <c r="AM271" s="3571"/>
      <c r="AN271" s="3568" t="s">
        <v>277</v>
      </c>
      <c r="AO271" s="3570"/>
      <c r="AP271" s="3564" t="s">
        <v>278</v>
      </c>
      <c r="AQ271" s="3570"/>
      <c r="AR271" s="3564" t="s">
        <v>279</v>
      </c>
      <c r="AS271" s="3570"/>
      <c r="AT271" s="3564" t="s">
        <v>280</v>
      </c>
      <c r="AU271" s="3565"/>
      <c r="AV271" s="2692"/>
      <c r="AW271" s="2820"/>
    </row>
    <row r="272" spans="1:49" x14ac:dyDescent="0.25">
      <c r="A272" s="2679"/>
      <c r="B272" s="2679"/>
      <c r="C272" s="2425" t="s">
        <v>17</v>
      </c>
      <c r="D272" s="471" t="s">
        <v>18</v>
      </c>
      <c r="E272" s="2150" t="s">
        <v>19</v>
      </c>
      <c r="F272" s="2425" t="s">
        <v>18</v>
      </c>
      <c r="G272" s="2150" t="s">
        <v>19</v>
      </c>
      <c r="H272" s="2425" t="s">
        <v>18</v>
      </c>
      <c r="I272" s="2150" t="s">
        <v>19</v>
      </c>
      <c r="J272" s="2425" t="s">
        <v>18</v>
      </c>
      <c r="K272" s="2150" t="s">
        <v>19</v>
      </c>
      <c r="L272" s="2425" t="s">
        <v>18</v>
      </c>
      <c r="M272" s="2150" t="s">
        <v>19</v>
      </c>
      <c r="N272" s="2425" t="s">
        <v>18</v>
      </c>
      <c r="O272" s="2150" t="s">
        <v>19</v>
      </c>
      <c r="P272" s="2425" t="s">
        <v>18</v>
      </c>
      <c r="Q272" s="2150" t="s">
        <v>19</v>
      </c>
      <c r="R272" s="2425" t="s">
        <v>18</v>
      </c>
      <c r="S272" s="2150" t="s">
        <v>19</v>
      </c>
      <c r="T272" s="2425" t="s">
        <v>18</v>
      </c>
      <c r="U272" s="2150" t="s">
        <v>19</v>
      </c>
      <c r="V272" s="2425" t="s">
        <v>18</v>
      </c>
      <c r="W272" s="2150" t="s">
        <v>19</v>
      </c>
      <c r="X272" s="2425" t="s">
        <v>18</v>
      </c>
      <c r="Y272" s="2150" t="s">
        <v>19</v>
      </c>
      <c r="Z272" s="2425" t="s">
        <v>18</v>
      </c>
      <c r="AA272" s="2150" t="s">
        <v>19</v>
      </c>
      <c r="AB272" s="2425" t="s">
        <v>18</v>
      </c>
      <c r="AC272" s="2150" t="s">
        <v>19</v>
      </c>
      <c r="AD272" s="2425" t="s">
        <v>18</v>
      </c>
      <c r="AE272" s="2150" t="s">
        <v>19</v>
      </c>
      <c r="AF272" s="2425" t="s">
        <v>18</v>
      </c>
      <c r="AG272" s="2150" t="s">
        <v>19</v>
      </c>
      <c r="AH272" s="2425" t="s">
        <v>18</v>
      </c>
      <c r="AI272" s="2150" t="s">
        <v>19</v>
      </c>
      <c r="AJ272" s="2425" t="s">
        <v>18</v>
      </c>
      <c r="AK272" s="2150" t="s">
        <v>19</v>
      </c>
      <c r="AL272" s="2425" t="s">
        <v>18</v>
      </c>
      <c r="AM272" s="473" t="s">
        <v>19</v>
      </c>
      <c r="AN272" s="2425" t="s">
        <v>18</v>
      </c>
      <c r="AO272" s="2150" t="s">
        <v>19</v>
      </c>
      <c r="AP272" s="2425" t="s">
        <v>18</v>
      </c>
      <c r="AQ272" s="2150" t="s">
        <v>19</v>
      </c>
      <c r="AR272" s="2425" t="s">
        <v>18</v>
      </c>
      <c r="AS272" s="2150" t="s">
        <v>19</v>
      </c>
      <c r="AT272" s="2425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2285" t="s">
        <v>282</v>
      </c>
      <c r="C273" s="2286">
        <f t="shared" ref="C273:C321" si="75">SUM(D273,E273)</f>
        <v>0</v>
      </c>
      <c r="D273" s="2287">
        <f t="shared" ref="D273:E304" si="76">SUM(F273,H273,J273,L273,N273,P273,R273,T273,V273,X273,Z273,AB273,AD273,AF273,AH273,AJ273,AL273)</f>
        <v>0</v>
      </c>
      <c r="E273" s="2288">
        <f t="shared" si="76"/>
        <v>0</v>
      </c>
      <c r="F273" s="2289"/>
      <c r="G273" s="2290"/>
      <c r="H273" s="2289"/>
      <c r="I273" s="2290"/>
      <c r="J273" s="2289"/>
      <c r="K273" s="2290"/>
      <c r="L273" s="2289"/>
      <c r="M273" s="2290"/>
      <c r="N273" s="2289"/>
      <c r="O273" s="2290"/>
      <c r="P273" s="2289"/>
      <c r="Q273" s="2290"/>
      <c r="R273" s="2289"/>
      <c r="S273" s="2290"/>
      <c r="T273" s="2289"/>
      <c r="U273" s="2290"/>
      <c r="V273" s="2289"/>
      <c r="W273" s="2290"/>
      <c r="X273" s="2289"/>
      <c r="Y273" s="2290"/>
      <c r="Z273" s="2289"/>
      <c r="AA273" s="2290"/>
      <c r="AB273" s="2289"/>
      <c r="AC273" s="2290"/>
      <c r="AD273" s="2289"/>
      <c r="AE273" s="2290"/>
      <c r="AF273" s="2289"/>
      <c r="AG273" s="2290"/>
      <c r="AH273" s="2289"/>
      <c r="AI273" s="2290"/>
      <c r="AJ273" s="2289"/>
      <c r="AK273" s="2290"/>
      <c r="AL273" s="2289"/>
      <c r="AM273" s="2291"/>
      <c r="AN273" s="2286"/>
      <c r="AO273" s="2286"/>
      <c r="AP273" s="2289"/>
      <c r="AQ273" s="2290"/>
      <c r="AR273" s="2289"/>
      <c r="AS273" s="2290"/>
      <c r="AT273" s="2289"/>
      <c r="AU273" s="2291"/>
      <c r="AV273" s="2292"/>
      <c r="AW273" s="2293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2426" t="s">
        <v>284</v>
      </c>
      <c r="C275" s="2427">
        <f t="shared" si="75"/>
        <v>0</v>
      </c>
      <c r="D275" s="2428">
        <f t="shared" si="76"/>
        <v>0</v>
      </c>
      <c r="E275" s="2429">
        <f t="shared" si="76"/>
        <v>0</v>
      </c>
      <c r="F275" s="2430">
        <f t="shared" ref="F275:AW275" si="77">SUM(F273:F274)</f>
        <v>0</v>
      </c>
      <c r="G275" s="2431">
        <f t="shared" si="77"/>
        <v>0</v>
      </c>
      <c r="H275" s="2430">
        <f t="shared" si="77"/>
        <v>0</v>
      </c>
      <c r="I275" s="2431">
        <f t="shared" si="77"/>
        <v>0</v>
      </c>
      <c r="J275" s="2430">
        <f t="shared" si="77"/>
        <v>0</v>
      </c>
      <c r="K275" s="2432">
        <f t="shared" si="77"/>
        <v>0</v>
      </c>
      <c r="L275" s="2430">
        <f t="shared" si="77"/>
        <v>0</v>
      </c>
      <c r="M275" s="2432">
        <f t="shared" si="77"/>
        <v>0</v>
      </c>
      <c r="N275" s="2430">
        <f t="shared" si="77"/>
        <v>0</v>
      </c>
      <c r="O275" s="2432">
        <f t="shared" si="77"/>
        <v>0</v>
      </c>
      <c r="P275" s="2430">
        <f t="shared" si="77"/>
        <v>0</v>
      </c>
      <c r="Q275" s="2432">
        <f t="shared" si="77"/>
        <v>0</v>
      </c>
      <c r="R275" s="2430">
        <f t="shared" si="77"/>
        <v>0</v>
      </c>
      <c r="S275" s="2432">
        <f t="shared" si="77"/>
        <v>0</v>
      </c>
      <c r="T275" s="2430">
        <f t="shared" si="77"/>
        <v>0</v>
      </c>
      <c r="U275" s="2432">
        <f t="shared" si="77"/>
        <v>0</v>
      </c>
      <c r="V275" s="2430">
        <f t="shared" si="77"/>
        <v>0</v>
      </c>
      <c r="W275" s="2432">
        <f t="shared" si="77"/>
        <v>0</v>
      </c>
      <c r="X275" s="2430">
        <f t="shared" si="77"/>
        <v>0</v>
      </c>
      <c r="Y275" s="2432">
        <f t="shared" si="77"/>
        <v>0</v>
      </c>
      <c r="Z275" s="2430">
        <f t="shared" si="77"/>
        <v>0</v>
      </c>
      <c r="AA275" s="2432">
        <f t="shared" si="77"/>
        <v>0</v>
      </c>
      <c r="AB275" s="2430">
        <f t="shared" si="77"/>
        <v>0</v>
      </c>
      <c r="AC275" s="2432">
        <f t="shared" si="77"/>
        <v>0</v>
      </c>
      <c r="AD275" s="2430">
        <f t="shared" si="77"/>
        <v>0</v>
      </c>
      <c r="AE275" s="2432">
        <f t="shared" si="77"/>
        <v>0</v>
      </c>
      <c r="AF275" s="2430">
        <f t="shared" si="77"/>
        <v>0</v>
      </c>
      <c r="AG275" s="2432">
        <f t="shared" si="77"/>
        <v>0</v>
      </c>
      <c r="AH275" s="2430">
        <f t="shared" si="77"/>
        <v>0</v>
      </c>
      <c r="AI275" s="2432">
        <f t="shared" si="77"/>
        <v>0</v>
      </c>
      <c r="AJ275" s="2430">
        <f t="shared" si="77"/>
        <v>0</v>
      </c>
      <c r="AK275" s="2432">
        <f t="shared" si="77"/>
        <v>0</v>
      </c>
      <c r="AL275" s="2433">
        <f t="shared" si="77"/>
        <v>0</v>
      </c>
      <c r="AM275" s="2434">
        <f t="shared" si="77"/>
        <v>0</v>
      </c>
      <c r="AN275" s="2427">
        <f t="shared" si="77"/>
        <v>0</v>
      </c>
      <c r="AO275" s="2427">
        <f t="shared" si="77"/>
        <v>0</v>
      </c>
      <c r="AP275" s="2430">
        <f t="shared" si="77"/>
        <v>0</v>
      </c>
      <c r="AQ275" s="2432">
        <f t="shared" si="77"/>
        <v>0</v>
      </c>
      <c r="AR275" s="2430">
        <f t="shared" si="77"/>
        <v>0</v>
      </c>
      <c r="AS275" s="2432">
        <f t="shared" si="77"/>
        <v>0</v>
      </c>
      <c r="AT275" s="2433">
        <f t="shared" si="77"/>
        <v>0</v>
      </c>
      <c r="AU275" s="2434">
        <f t="shared" si="77"/>
        <v>0</v>
      </c>
      <c r="AV275" s="2431">
        <f t="shared" si="77"/>
        <v>0</v>
      </c>
      <c r="AW275" s="2435">
        <f t="shared" si="77"/>
        <v>0</v>
      </c>
    </row>
    <row r="276" spans="1:90" ht="15" customHeight="1" x14ac:dyDescent="0.25">
      <c r="A276" s="2698" t="s">
        <v>285</v>
      </c>
      <c r="B276" s="2285" t="s">
        <v>282</v>
      </c>
      <c r="C276" s="2286">
        <f t="shared" si="75"/>
        <v>0</v>
      </c>
      <c r="D276" s="2287">
        <f t="shared" si="76"/>
        <v>0</v>
      </c>
      <c r="E276" s="2288">
        <f t="shared" si="76"/>
        <v>0</v>
      </c>
      <c r="F276" s="2289"/>
      <c r="G276" s="2290"/>
      <c r="H276" s="2289"/>
      <c r="I276" s="2290"/>
      <c r="J276" s="2289"/>
      <c r="K276" s="2290"/>
      <c r="L276" s="2289"/>
      <c r="M276" s="2290"/>
      <c r="N276" s="2289"/>
      <c r="O276" s="2290"/>
      <c r="P276" s="2289"/>
      <c r="Q276" s="2290"/>
      <c r="R276" s="2289"/>
      <c r="S276" s="2290"/>
      <c r="T276" s="2289"/>
      <c r="U276" s="2290"/>
      <c r="V276" s="2289"/>
      <c r="W276" s="2290"/>
      <c r="X276" s="2289"/>
      <c r="Y276" s="2290"/>
      <c r="Z276" s="2289"/>
      <c r="AA276" s="2290"/>
      <c r="AB276" s="2289"/>
      <c r="AC276" s="2290"/>
      <c r="AD276" s="2289"/>
      <c r="AE276" s="2290"/>
      <c r="AF276" s="2289"/>
      <c r="AG276" s="2290"/>
      <c r="AH276" s="2289"/>
      <c r="AI276" s="2290"/>
      <c r="AJ276" s="2289"/>
      <c r="AK276" s="2290"/>
      <c r="AL276" s="2289"/>
      <c r="AM276" s="2291"/>
      <c r="AN276" s="2304"/>
      <c r="AO276" s="2304"/>
      <c r="AP276" s="2305"/>
      <c r="AQ276" s="2306"/>
      <c r="AR276" s="2305"/>
      <c r="AS276" s="2306"/>
      <c r="AT276" s="2305"/>
      <c r="AU276" s="2307"/>
      <c r="AV276" s="2308"/>
      <c r="AW276" s="2283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2426" t="s">
        <v>284</v>
      </c>
      <c r="C282" s="2427">
        <f t="shared" si="75"/>
        <v>0</v>
      </c>
      <c r="D282" s="2428">
        <f t="shared" si="76"/>
        <v>0</v>
      </c>
      <c r="E282" s="2429">
        <f t="shared" si="76"/>
        <v>0</v>
      </c>
      <c r="F282" s="2430">
        <f t="shared" ref="F282:AM282" si="78">SUM(F276:F281)</f>
        <v>0</v>
      </c>
      <c r="G282" s="2431">
        <f t="shared" si="78"/>
        <v>0</v>
      </c>
      <c r="H282" s="2430">
        <f t="shared" si="78"/>
        <v>0</v>
      </c>
      <c r="I282" s="2431">
        <f t="shared" si="78"/>
        <v>0</v>
      </c>
      <c r="J282" s="2430">
        <f t="shared" si="78"/>
        <v>0</v>
      </c>
      <c r="K282" s="2432">
        <f t="shared" si="78"/>
        <v>0</v>
      </c>
      <c r="L282" s="2430">
        <f t="shared" si="78"/>
        <v>0</v>
      </c>
      <c r="M282" s="2432">
        <f t="shared" si="78"/>
        <v>0</v>
      </c>
      <c r="N282" s="2430">
        <f t="shared" si="78"/>
        <v>0</v>
      </c>
      <c r="O282" s="2432">
        <f t="shared" si="78"/>
        <v>0</v>
      </c>
      <c r="P282" s="2430">
        <f t="shared" si="78"/>
        <v>0</v>
      </c>
      <c r="Q282" s="2432">
        <f t="shared" si="78"/>
        <v>0</v>
      </c>
      <c r="R282" s="2430">
        <f t="shared" si="78"/>
        <v>0</v>
      </c>
      <c r="S282" s="2432">
        <f t="shared" si="78"/>
        <v>0</v>
      </c>
      <c r="T282" s="2430">
        <f t="shared" si="78"/>
        <v>0</v>
      </c>
      <c r="U282" s="2432">
        <f t="shared" si="78"/>
        <v>0</v>
      </c>
      <c r="V282" s="2430">
        <f t="shared" si="78"/>
        <v>0</v>
      </c>
      <c r="W282" s="2432">
        <f t="shared" si="78"/>
        <v>0</v>
      </c>
      <c r="X282" s="2430">
        <f t="shared" si="78"/>
        <v>0</v>
      </c>
      <c r="Y282" s="2432">
        <f t="shared" si="78"/>
        <v>0</v>
      </c>
      <c r="Z282" s="2430">
        <f t="shared" si="78"/>
        <v>0</v>
      </c>
      <c r="AA282" s="2432">
        <f t="shared" si="78"/>
        <v>0</v>
      </c>
      <c r="AB282" s="2430">
        <f t="shared" si="78"/>
        <v>0</v>
      </c>
      <c r="AC282" s="2432">
        <f t="shared" si="78"/>
        <v>0</v>
      </c>
      <c r="AD282" s="2430">
        <f t="shared" si="78"/>
        <v>0</v>
      </c>
      <c r="AE282" s="2432">
        <f t="shared" si="78"/>
        <v>0</v>
      </c>
      <c r="AF282" s="2430">
        <f t="shared" si="78"/>
        <v>0</v>
      </c>
      <c r="AG282" s="2432">
        <f t="shared" si="78"/>
        <v>0</v>
      </c>
      <c r="AH282" s="2430">
        <f t="shared" si="78"/>
        <v>0</v>
      </c>
      <c r="AI282" s="2432">
        <f t="shared" si="78"/>
        <v>0</v>
      </c>
      <c r="AJ282" s="2430">
        <f t="shared" si="78"/>
        <v>0</v>
      </c>
      <c r="AK282" s="2432">
        <f t="shared" si="78"/>
        <v>0</v>
      </c>
      <c r="AL282" s="2433">
        <f t="shared" si="78"/>
        <v>0</v>
      </c>
      <c r="AM282" s="2434">
        <f t="shared" si="78"/>
        <v>0</v>
      </c>
      <c r="AN282" s="2436"/>
      <c r="AO282" s="2436"/>
      <c r="AP282" s="2437"/>
      <c r="AQ282" s="2438"/>
      <c r="AR282" s="2437"/>
      <c r="AS282" s="2438"/>
      <c r="AT282" s="2439"/>
      <c r="AU282" s="2440"/>
      <c r="AV282" s="2441"/>
      <c r="AW282" s="2442"/>
    </row>
    <row r="283" spans="1:90" ht="15" customHeight="1" x14ac:dyDescent="0.25">
      <c r="A283" s="2698" t="s">
        <v>290</v>
      </c>
      <c r="B283" s="2285" t="s">
        <v>282</v>
      </c>
      <c r="C283" s="2286">
        <f t="shared" si="75"/>
        <v>0</v>
      </c>
      <c r="D283" s="2287">
        <f t="shared" si="76"/>
        <v>0</v>
      </c>
      <c r="E283" s="2288">
        <f t="shared" si="76"/>
        <v>0</v>
      </c>
      <c r="F283" s="2289"/>
      <c r="G283" s="2290"/>
      <c r="H283" s="2289"/>
      <c r="I283" s="2290"/>
      <c r="J283" s="2289"/>
      <c r="K283" s="2290"/>
      <c r="L283" s="2289"/>
      <c r="M283" s="2290"/>
      <c r="N283" s="2289"/>
      <c r="O283" s="2290"/>
      <c r="P283" s="2289"/>
      <c r="Q283" s="2290"/>
      <c r="R283" s="2289"/>
      <c r="S283" s="2290"/>
      <c r="T283" s="2289"/>
      <c r="U283" s="2290"/>
      <c r="V283" s="2289"/>
      <c r="W283" s="2290"/>
      <c r="X283" s="2289"/>
      <c r="Y283" s="2290"/>
      <c r="Z283" s="2289"/>
      <c r="AA283" s="2290"/>
      <c r="AB283" s="2289"/>
      <c r="AC283" s="2290"/>
      <c r="AD283" s="2289"/>
      <c r="AE283" s="2290"/>
      <c r="AF283" s="2289"/>
      <c r="AG283" s="2290"/>
      <c r="AH283" s="2289"/>
      <c r="AI283" s="2290"/>
      <c r="AJ283" s="2289"/>
      <c r="AK283" s="2290"/>
      <c r="AL283" s="2289"/>
      <c r="AM283" s="2291"/>
      <c r="AN283" s="2304"/>
      <c r="AO283" s="2304"/>
      <c r="AP283" s="2305"/>
      <c r="AQ283" s="2306"/>
      <c r="AR283" s="2305"/>
      <c r="AS283" s="2306"/>
      <c r="AT283" s="2305"/>
      <c r="AU283" s="2307"/>
      <c r="AV283" s="2308"/>
      <c r="AW283" s="2283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2426" t="s">
        <v>284</v>
      </c>
      <c r="C289" s="2427">
        <f t="shared" si="75"/>
        <v>0</v>
      </c>
      <c r="D289" s="2428">
        <f t="shared" si="76"/>
        <v>0</v>
      </c>
      <c r="E289" s="2429">
        <f t="shared" si="76"/>
        <v>0</v>
      </c>
      <c r="F289" s="2430">
        <f t="shared" ref="F289:AM289" si="79">SUM(F283:F288)</f>
        <v>0</v>
      </c>
      <c r="G289" s="2431">
        <f t="shared" si="79"/>
        <v>0</v>
      </c>
      <c r="H289" s="2430">
        <f t="shared" si="79"/>
        <v>0</v>
      </c>
      <c r="I289" s="2431">
        <f t="shared" si="79"/>
        <v>0</v>
      </c>
      <c r="J289" s="2430">
        <f t="shared" si="79"/>
        <v>0</v>
      </c>
      <c r="K289" s="2432">
        <f t="shared" si="79"/>
        <v>0</v>
      </c>
      <c r="L289" s="2430">
        <f t="shared" si="79"/>
        <v>0</v>
      </c>
      <c r="M289" s="2432">
        <f t="shared" si="79"/>
        <v>0</v>
      </c>
      <c r="N289" s="2430">
        <f t="shared" si="79"/>
        <v>0</v>
      </c>
      <c r="O289" s="2432">
        <f t="shared" si="79"/>
        <v>0</v>
      </c>
      <c r="P289" s="2430">
        <f t="shared" si="79"/>
        <v>0</v>
      </c>
      <c r="Q289" s="2432">
        <f t="shared" si="79"/>
        <v>0</v>
      </c>
      <c r="R289" s="2430">
        <f t="shared" si="79"/>
        <v>0</v>
      </c>
      <c r="S289" s="2432">
        <f t="shared" si="79"/>
        <v>0</v>
      </c>
      <c r="T289" s="2430">
        <f t="shared" si="79"/>
        <v>0</v>
      </c>
      <c r="U289" s="2432">
        <f t="shared" si="79"/>
        <v>0</v>
      </c>
      <c r="V289" s="2430">
        <f t="shared" si="79"/>
        <v>0</v>
      </c>
      <c r="W289" s="2432">
        <f t="shared" si="79"/>
        <v>0</v>
      </c>
      <c r="X289" s="2430">
        <f t="shared" si="79"/>
        <v>0</v>
      </c>
      <c r="Y289" s="2432">
        <f t="shared" si="79"/>
        <v>0</v>
      </c>
      <c r="Z289" s="2430">
        <f t="shared" si="79"/>
        <v>0</v>
      </c>
      <c r="AA289" s="2432">
        <f t="shared" si="79"/>
        <v>0</v>
      </c>
      <c r="AB289" s="2430">
        <f t="shared" si="79"/>
        <v>0</v>
      </c>
      <c r="AC289" s="2432">
        <f t="shared" si="79"/>
        <v>0</v>
      </c>
      <c r="AD289" s="2430">
        <f t="shared" si="79"/>
        <v>0</v>
      </c>
      <c r="AE289" s="2432">
        <f t="shared" si="79"/>
        <v>0</v>
      </c>
      <c r="AF289" s="2430">
        <f t="shared" si="79"/>
        <v>0</v>
      </c>
      <c r="AG289" s="2432">
        <f t="shared" si="79"/>
        <v>0</v>
      </c>
      <c r="AH289" s="2430">
        <f t="shared" si="79"/>
        <v>0</v>
      </c>
      <c r="AI289" s="2432">
        <f t="shared" si="79"/>
        <v>0</v>
      </c>
      <c r="AJ289" s="2430">
        <f t="shared" si="79"/>
        <v>0</v>
      </c>
      <c r="AK289" s="2432">
        <f t="shared" si="79"/>
        <v>0</v>
      </c>
      <c r="AL289" s="2433">
        <f t="shared" si="79"/>
        <v>0</v>
      </c>
      <c r="AM289" s="2434">
        <f t="shared" si="79"/>
        <v>0</v>
      </c>
      <c r="AN289" s="2436"/>
      <c r="AO289" s="2436"/>
      <c r="AP289" s="2437"/>
      <c r="AQ289" s="2438"/>
      <c r="AR289" s="2437"/>
      <c r="AS289" s="2438"/>
      <c r="AT289" s="2439"/>
      <c r="AU289" s="2440"/>
      <c r="AV289" s="2441"/>
      <c r="AW289" s="2442"/>
    </row>
    <row r="290" spans="1:49" ht="15" customHeight="1" x14ac:dyDescent="0.25">
      <c r="A290" s="2698" t="s">
        <v>291</v>
      </c>
      <c r="B290" s="2285" t="s">
        <v>282</v>
      </c>
      <c r="C290" s="2286">
        <f t="shared" si="75"/>
        <v>0</v>
      </c>
      <c r="D290" s="2287">
        <f t="shared" si="76"/>
        <v>0</v>
      </c>
      <c r="E290" s="2288">
        <f t="shared" si="76"/>
        <v>0</v>
      </c>
      <c r="F290" s="2289"/>
      <c r="G290" s="2290"/>
      <c r="H290" s="2289"/>
      <c r="I290" s="2290"/>
      <c r="J290" s="2289"/>
      <c r="K290" s="2290"/>
      <c r="L290" s="2289"/>
      <c r="M290" s="2290"/>
      <c r="N290" s="2289"/>
      <c r="O290" s="2290"/>
      <c r="P290" s="2289"/>
      <c r="Q290" s="2290"/>
      <c r="R290" s="2289"/>
      <c r="S290" s="2290"/>
      <c r="T290" s="2289"/>
      <c r="U290" s="2290"/>
      <c r="V290" s="2289"/>
      <c r="W290" s="2290"/>
      <c r="X290" s="2289"/>
      <c r="Y290" s="2290"/>
      <c r="Z290" s="2289"/>
      <c r="AA290" s="2290"/>
      <c r="AB290" s="2289"/>
      <c r="AC290" s="2290"/>
      <c r="AD290" s="2289"/>
      <c r="AE290" s="2290"/>
      <c r="AF290" s="2289"/>
      <c r="AG290" s="2290"/>
      <c r="AH290" s="2289"/>
      <c r="AI290" s="2290"/>
      <c r="AJ290" s="2289"/>
      <c r="AK290" s="2290"/>
      <c r="AL290" s="2289"/>
      <c r="AM290" s="2291"/>
      <c r="AN290" s="2304"/>
      <c r="AO290" s="2304"/>
      <c r="AP290" s="2305"/>
      <c r="AQ290" s="2306"/>
      <c r="AR290" s="2305"/>
      <c r="AS290" s="2306"/>
      <c r="AT290" s="2305"/>
      <c r="AU290" s="2307"/>
      <c r="AV290" s="2308"/>
      <c r="AW290" s="2283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2426" t="s">
        <v>284</v>
      </c>
      <c r="C301" s="2427">
        <f t="shared" si="75"/>
        <v>0</v>
      </c>
      <c r="D301" s="2428">
        <f t="shared" si="76"/>
        <v>0</v>
      </c>
      <c r="E301" s="2429">
        <f t="shared" si="76"/>
        <v>0</v>
      </c>
      <c r="F301" s="2430">
        <f t="shared" ref="F301:AM301" si="80">SUM(F290:F300)</f>
        <v>0</v>
      </c>
      <c r="G301" s="2431">
        <f t="shared" si="80"/>
        <v>0</v>
      </c>
      <c r="H301" s="2430">
        <f t="shared" si="80"/>
        <v>0</v>
      </c>
      <c r="I301" s="2431">
        <f t="shared" si="80"/>
        <v>0</v>
      </c>
      <c r="J301" s="2430">
        <f t="shared" si="80"/>
        <v>0</v>
      </c>
      <c r="K301" s="2432">
        <f t="shared" si="80"/>
        <v>0</v>
      </c>
      <c r="L301" s="2430">
        <f t="shared" si="80"/>
        <v>0</v>
      </c>
      <c r="M301" s="2432">
        <f t="shared" si="80"/>
        <v>0</v>
      </c>
      <c r="N301" s="2430">
        <f t="shared" si="80"/>
        <v>0</v>
      </c>
      <c r="O301" s="2432">
        <f t="shared" si="80"/>
        <v>0</v>
      </c>
      <c r="P301" s="2430">
        <f t="shared" si="80"/>
        <v>0</v>
      </c>
      <c r="Q301" s="2432">
        <f t="shared" si="80"/>
        <v>0</v>
      </c>
      <c r="R301" s="2430">
        <f t="shared" si="80"/>
        <v>0</v>
      </c>
      <c r="S301" s="2432">
        <f t="shared" si="80"/>
        <v>0</v>
      </c>
      <c r="T301" s="2430">
        <f t="shared" si="80"/>
        <v>0</v>
      </c>
      <c r="U301" s="2432">
        <f t="shared" si="80"/>
        <v>0</v>
      </c>
      <c r="V301" s="2430">
        <f t="shared" si="80"/>
        <v>0</v>
      </c>
      <c r="W301" s="2432">
        <f t="shared" si="80"/>
        <v>0</v>
      </c>
      <c r="X301" s="2430">
        <f t="shared" si="80"/>
        <v>0</v>
      </c>
      <c r="Y301" s="2432">
        <f t="shared" si="80"/>
        <v>0</v>
      </c>
      <c r="Z301" s="2430">
        <f t="shared" si="80"/>
        <v>0</v>
      </c>
      <c r="AA301" s="2432">
        <f t="shared" si="80"/>
        <v>0</v>
      </c>
      <c r="AB301" s="2430">
        <f t="shared" si="80"/>
        <v>0</v>
      </c>
      <c r="AC301" s="2432">
        <f t="shared" si="80"/>
        <v>0</v>
      </c>
      <c r="AD301" s="2430">
        <f t="shared" si="80"/>
        <v>0</v>
      </c>
      <c r="AE301" s="2432">
        <f t="shared" si="80"/>
        <v>0</v>
      </c>
      <c r="AF301" s="2430">
        <f t="shared" si="80"/>
        <v>0</v>
      </c>
      <c r="AG301" s="2432">
        <f t="shared" si="80"/>
        <v>0</v>
      </c>
      <c r="AH301" s="2430">
        <f t="shared" si="80"/>
        <v>0</v>
      </c>
      <c r="AI301" s="2432">
        <f t="shared" si="80"/>
        <v>0</v>
      </c>
      <c r="AJ301" s="2430">
        <f t="shared" si="80"/>
        <v>0</v>
      </c>
      <c r="AK301" s="2432">
        <f t="shared" si="80"/>
        <v>0</v>
      </c>
      <c r="AL301" s="2433">
        <f t="shared" si="80"/>
        <v>0</v>
      </c>
      <c r="AM301" s="2434">
        <f t="shared" si="80"/>
        <v>0</v>
      </c>
      <c r="AN301" s="2436"/>
      <c r="AO301" s="2436"/>
      <c r="AP301" s="2437"/>
      <c r="AQ301" s="2438"/>
      <c r="AR301" s="2437"/>
      <c r="AS301" s="2438"/>
      <c r="AT301" s="2439"/>
      <c r="AU301" s="2440"/>
      <c r="AV301" s="2441"/>
      <c r="AW301" s="2442"/>
    </row>
    <row r="302" spans="1:49" ht="15" customHeight="1" x14ac:dyDescent="0.25">
      <c r="A302" s="2698" t="s">
        <v>297</v>
      </c>
      <c r="B302" s="2285" t="s">
        <v>282</v>
      </c>
      <c r="C302" s="2286">
        <f t="shared" si="75"/>
        <v>0</v>
      </c>
      <c r="D302" s="2287">
        <f t="shared" si="76"/>
        <v>0</v>
      </c>
      <c r="E302" s="2288">
        <f t="shared" si="76"/>
        <v>0</v>
      </c>
      <c r="F302" s="2289"/>
      <c r="G302" s="2290"/>
      <c r="H302" s="2289"/>
      <c r="I302" s="2290"/>
      <c r="J302" s="2289"/>
      <c r="K302" s="2290"/>
      <c r="L302" s="2289"/>
      <c r="M302" s="2290"/>
      <c r="N302" s="2289"/>
      <c r="O302" s="2290"/>
      <c r="P302" s="2289"/>
      <c r="Q302" s="2290"/>
      <c r="R302" s="2289"/>
      <c r="S302" s="2290"/>
      <c r="T302" s="2289"/>
      <c r="U302" s="2290"/>
      <c r="V302" s="2289"/>
      <c r="W302" s="2290"/>
      <c r="X302" s="2289"/>
      <c r="Y302" s="2290"/>
      <c r="Z302" s="2289"/>
      <c r="AA302" s="2290"/>
      <c r="AB302" s="2289"/>
      <c r="AC302" s="2290"/>
      <c r="AD302" s="2289"/>
      <c r="AE302" s="2290"/>
      <c r="AF302" s="2289"/>
      <c r="AG302" s="2290"/>
      <c r="AH302" s="2289"/>
      <c r="AI302" s="2290"/>
      <c r="AJ302" s="2289"/>
      <c r="AK302" s="2290"/>
      <c r="AL302" s="2289"/>
      <c r="AM302" s="2291"/>
      <c r="AN302" s="2304"/>
      <c r="AO302" s="2304"/>
      <c r="AP302" s="2305"/>
      <c r="AQ302" s="2306"/>
      <c r="AR302" s="2305"/>
      <c r="AS302" s="2306"/>
      <c r="AT302" s="2305"/>
      <c r="AU302" s="2307"/>
      <c r="AV302" s="2308"/>
      <c r="AW302" s="2283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2426" t="s">
        <v>284</v>
      </c>
      <c r="C313" s="2427">
        <f t="shared" si="75"/>
        <v>0</v>
      </c>
      <c r="D313" s="2428">
        <f t="shared" si="81"/>
        <v>0</v>
      </c>
      <c r="E313" s="2429">
        <f t="shared" si="81"/>
        <v>0</v>
      </c>
      <c r="F313" s="2430">
        <f t="shared" ref="F313:AM313" si="82">SUM(F302:F312)</f>
        <v>0</v>
      </c>
      <c r="G313" s="2431">
        <f t="shared" si="82"/>
        <v>0</v>
      </c>
      <c r="H313" s="2430">
        <f t="shared" si="82"/>
        <v>0</v>
      </c>
      <c r="I313" s="2431">
        <f t="shared" si="82"/>
        <v>0</v>
      </c>
      <c r="J313" s="2430">
        <f t="shared" si="82"/>
        <v>0</v>
      </c>
      <c r="K313" s="2432">
        <f t="shared" si="82"/>
        <v>0</v>
      </c>
      <c r="L313" s="2430">
        <f t="shared" si="82"/>
        <v>0</v>
      </c>
      <c r="M313" s="2432">
        <f t="shared" si="82"/>
        <v>0</v>
      </c>
      <c r="N313" s="2430">
        <f t="shared" si="82"/>
        <v>0</v>
      </c>
      <c r="O313" s="2432">
        <f t="shared" si="82"/>
        <v>0</v>
      </c>
      <c r="P313" s="2430">
        <f t="shared" si="82"/>
        <v>0</v>
      </c>
      <c r="Q313" s="2432">
        <f t="shared" si="82"/>
        <v>0</v>
      </c>
      <c r="R313" s="2430">
        <f t="shared" si="82"/>
        <v>0</v>
      </c>
      <c r="S313" s="2432">
        <f t="shared" si="82"/>
        <v>0</v>
      </c>
      <c r="T313" s="2430">
        <f t="shared" si="82"/>
        <v>0</v>
      </c>
      <c r="U313" s="2432">
        <f t="shared" si="82"/>
        <v>0</v>
      </c>
      <c r="V313" s="2430">
        <f t="shared" si="82"/>
        <v>0</v>
      </c>
      <c r="W313" s="2432">
        <f t="shared" si="82"/>
        <v>0</v>
      </c>
      <c r="X313" s="2430">
        <f t="shared" si="82"/>
        <v>0</v>
      </c>
      <c r="Y313" s="2432">
        <f t="shared" si="82"/>
        <v>0</v>
      </c>
      <c r="Z313" s="2430">
        <f t="shared" si="82"/>
        <v>0</v>
      </c>
      <c r="AA313" s="2432">
        <f t="shared" si="82"/>
        <v>0</v>
      </c>
      <c r="AB313" s="2430">
        <f t="shared" si="82"/>
        <v>0</v>
      </c>
      <c r="AC313" s="2432">
        <f t="shared" si="82"/>
        <v>0</v>
      </c>
      <c r="AD313" s="2430">
        <f t="shared" si="82"/>
        <v>0</v>
      </c>
      <c r="AE313" s="2432">
        <f t="shared" si="82"/>
        <v>0</v>
      </c>
      <c r="AF313" s="2430">
        <f t="shared" si="82"/>
        <v>0</v>
      </c>
      <c r="AG313" s="2432">
        <f t="shared" si="82"/>
        <v>0</v>
      </c>
      <c r="AH313" s="2430">
        <f t="shared" si="82"/>
        <v>0</v>
      </c>
      <c r="AI313" s="2432">
        <f t="shared" si="82"/>
        <v>0</v>
      </c>
      <c r="AJ313" s="2430">
        <f t="shared" si="82"/>
        <v>0</v>
      </c>
      <c r="AK313" s="2432">
        <f t="shared" si="82"/>
        <v>0</v>
      </c>
      <c r="AL313" s="2433">
        <f t="shared" si="82"/>
        <v>0</v>
      </c>
      <c r="AM313" s="2434">
        <f t="shared" si="82"/>
        <v>0</v>
      </c>
      <c r="AN313" s="2436"/>
      <c r="AO313" s="2436"/>
      <c r="AP313" s="2437"/>
      <c r="AQ313" s="2438"/>
      <c r="AR313" s="2437"/>
      <c r="AS313" s="2438"/>
      <c r="AT313" s="2439"/>
      <c r="AU313" s="2440"/>
      <c r="AV313" s="2441"/>
      <c r="AW313" s="2442"/>
    </row>
    <row r="314" spans="1:49" ht="15" customHeight="1" x14ac:dyDescent="0.25">
      <c r="A314" s="2698" t="s">
        <v>298</v>
      </c>
      <c r="B314" s="2285" t="s">
        <v>282</v>
      </c>
      <c r="C314" s="2286">
        <f t="shared" si="75"/>
        <v>0</v>
      </c>
      <c r="D314" s="2287">
        <f t="shared" si="81"/>
        <v>0</v>
      </c>
      <c r="E314" s="2288">
        <f t="shared" si="81"/>
        <v>0</v>
      </c>
      <c r="F314" s="2289"/>
      <c r="G314" s="2290"/>
      <c r="H314" s="2289"/>
      <c r="I314" s="2290"/>
      <c r="J314" s="2289"/>
      <c r="K314" s="2290"/>
      <c r="L314" s="2289"/>
      <c r="M314" s="2290"/>
      <c r="N314" s="2289"/>
      <c r="O314" s="2290"/>
      <c r="P314" s="2289"/>
      <c r="Q314" s="2290"/>
      <c r="R314" s="2289"/>
      <c r="S314" s="2290"/>
      <c r="T314" s="2289"/>
      <c r="U314" s="2290"/>
      <c r="V314" s="2289"/>
      <c r="W314" s="2290"/>
      <c r="X314" s="2289"/>
      <c r="Y314" s="2290"/>
      <c r="Z314" s="2289"/>
      <c r="AA314" s="2290"/>
      <c r="AB314" s="2289"/>
      <c r="AC314" s="2290"/>
      <c r="AD314" s="2289"/>
      <c r="AE314" s="2290"/>
      <c r="AF314" s="2289"/>
      <c r="AG314" s="2290"/>
      <c r="AH314" s="2289"/>
      <c r="AI314" s="2290"/>
      <c r="AJ314" s="2289"/>
      <c r="AK314" s="2290"/>
      <c r="AL314" s="2289"/>
      <c r="AM314" s="2291"/>
      <c r="AN314" s="2304"/>
      <c r="AO314" s="2304"/>
      <c r="AP314" s="2305"/>
      <c r="AQ314" s="2306"/>
      <c r="AR314" s="2305"/>
      <c r="AS314" s="2306"/>
      <c r="AT314" s="2305"/>
      <c r="AU314" s="2307"/>
      <c r="AV314" s="2308"/>
      <c r="AW314" s="2283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2426" t="s">
        <v>284</v>
      </c>
      <c r="C320" s="2427">
        <f t="shared" si="75"/>
        <v>0</v>
      </c>
      <c r="D320" s="2428">
        <f t="shared" si="81"/>
        <v>0</v>
      </c>
      <c r="E320" s="2443">
        <f t="shared" si="81"/>
        <v>0</v>
      </c>
      <c r="F320" s="2444">
        <f t="shared" ref="F320:AM320" si="83">SUM(F314:F319)</f>
        <v>0</v>
      </c>
      <c r="G320" s="2432">
        <f t="shared" si="83"/>
        <v>0</v>
      </c>
      <c r="H320" s="2444">
        <f t="shared" si="83"/>
        <v>0</v>
      </c>
      <c r="I320" s="2432">
        <f t="shared" si="83"/>
        <v>0</v>
      </c>
      <c r="J320" s="2444">
        <f t="shared" si="83"/>
        <v>0</v>
      </c>
      <c r="K320" s="2432">
        <f t="shared" si="83"/>
        <v>0</v>
      </c>
      <c r="L320" s="2444">
        <f t="shared" si="83"/>
        <v>0</v>
      </c>
      <c r="M320" s="2432">
        <f t="shared" si="83"/>
        <v>0</v>
      </c>
      <c r="N320" s="2444">
        <f t="shared" si="83"/>
        <v>0</v>
      </c>
      <c r="O320" s="2432">
        <f t="shared" si="83"/>
        <v>0</v>
      </c>
      <c r="P320" s="2444">
        <f t="shared" si="83"/>
        <v>0</v>
      </c>
      <c r="Q320" s="2432">
        <f t="shared" si="83"/>
        <v>0</v>
      </c>
      <c r="R320" s="2444">
        <f t="shared" si="83"/>
        <v>0</v>
      </c>
      <c r="S320" s="2432">
        <f t="shared" si="83"/>
        <v>0</v>
      </c>
      <c r="T320" s="2444">
        <f t="shared" si="83"/>
        <v>0</v>
      </c>
      <c r="U320" s="2432">
        <f t="shared" si="83"/>
        <v>0</v>
      </c>
      <c r="V320" s="2444">
        <f t="shared" si="83"/>
        <v>0</v>
      </c>
      <c r="W320" s="2432">
        <f t="shared" si="83"/>
        <v>0</v>
      </c>
      <c r="X320" s="2444">
        <f t="shared" si="83"/>
        <v>0</v>
      </c>
      <c r="Y320" s="2432">
        <f t="shared" si="83"/>
        <v>0</v>
      </c>
      <c r="Z320" s="2444">
        <f t="shared" si="83"/>
        <v>0</v>
      </c>
      <c r="AA320" s="2432">
        <f t="shared" si="83"/>
        <v>0</v>
      </c>
      <c r="AB320" s="2444">
        <f t="shared" si="83"/>
        <v>0</v>
      </c>
      <c r="AC320" s="2432">
        <f t="shared" si="83"/>
        <v>0</v>
      </c>
      <c r="AD320" s="2444">
        <f t="shared" si="83"/>
        <v>0</v>
      </c>
      <c r="AE320" s="2432">
        <f t="shared" si="83"/>
        <v>0</v>
      </c>
      <c r="AF320" s="2444">
        <f t="shared" si="83"/>
        <v>0</v>
      </c>
      <c r="AG320" s="2432">
        <f t="shared" si="83"/>
        <v>0</v>
      </c>
      <c r="AH320" s="2444">
        <f t="shared" si="83"/>
        <v>0</v>
      </c>
      <c r="AI320" s="2432">
        <f t="shared" si="83"/>
        <v>0</v>
      </c>
      <c r="AJ320" s="2444">
        <f t="shared" si="83"/>
        <v>0</v>
      </c>
      <c r="AK320" s="2432">
        <f t="shared" si="83"/>
        <v>0</v>
      </c>
      <c r="AL320" s="1048">
        <f t="shared" si="83"/>
        <v>0</v>
      </c>
      <c r="AM320" s="2434">
        <f t="shared" si="83"/>
        <v>0</v>
      </c>
      <c r="AN320" s="2445"/>
      <c r="AO320" s="2445"/>
      <c r="AP320" s="2446"/>
      <c r="AQ320" s="2447"/>
      <c r="AR320" s="2446"/>
      <c r="AS320" s="2447"/>
      <c r="AT320" s="2448"/>
      <c r="AU320" s="2449"/>
      <c r="AV320" s="2450"/>
      <c r="AW320" s="2451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2432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572" t="s">
        <v>25</v>
      </c>
      <c r="B323" s="3573" t="s">
        <v>301</v>
      </c>
      <c r="C323" s="3574" t="s">
        <v>302</v>
      </c>
      <c r="D323" s="2919"/>
      <c r="E323" s="2919"/>
      <c r="F323" s="2919"/>
      <c r="G323" s="2919"/>
      <c r="H323" s="2919"/>
      <c r="I323" s="2919"/>
      <c r="J323" s="2919"/>
      <c r="K323" s="3575"/>
      <c r="L323" s="3576" t="s">
        <v>303</v>
      </c>
      <c r="M323" s="2922"/>
      <c r="N323" s="2922"/>
      <c r="O323" s="2922"/>
      <c r="P323" s="2922"/>
      <c r="Q323" s="2922"/>
      <c r="R323" s="2922"/>
      <c r="S323" s="2922"/>
      <c r="T323" s="3577"/>
      <c r="U323" s="3576" t="s">
        <v>304</v>
      </c>
      <c r="V323" s="2922"/>
      <c r="W323" s="2922"/>
      <c r="X323" s="2922"/>
      <c r="Y323" s="2922"/>
      <c r="Z323" s="2922"/>
      <c r="AA323" s="2922"/>
      <c r="AB323" s="2922"/>
      <c r="AC323" s="3578"/>
      <c r="AD323" s="2843" t="s">
        <v>28</v>
      </c>
      <c r="AE323" s="3532" t="s">
        <v>29</v>
      </c>
    </row>
    <row r="324" spans="1:90" ht="15" customHeight="1" x14ac:dyDescent="0.25">
      <c r="A324" s="2824"/>
      <c r="B324" s="2826"/>
      <c r="C324" s="3582" t="s">
        <v>65</v>
      </c>
      <c r="D324" s="2929"/>
      <c r="E324" s="3583"/>
      <c r="F324" s="3579" t="s">
        <v>305</v>
      </c>
      <c r="G324" s="3579"/>
      <c r="H324" s="3579" t="s">
        <v>306</v>
      </c>
      <c r="I324" s="3579"/>
      <c r="J324" s="3580" t="s">
        <v>307</v>
      </c>
      <c r="K324" s="3580"/>
      <c r="L324" s="3582" t="s">
        <v>65</v>
      </c>
      <c r="M324" s="2929"/>
      <c r="N324" s="3583"/>
      <c r="O324" s="3579" t="s">
        <v>305</v>
      </c>
      <c r="P324" s="3579"/>
      <c r="Q324" s="3579" t="s">
        <v>306</v>
      </c>
      <c r="R324" s="3579"/>
      <c r="S324" s="3580" t="s">
        <v>307</v>
      </c>
      <c r="T324" s="3580"/>
      <c r="U324" s="3582" t="s">
        <v>65</v>
      </c>
      <c r="V324" s="2929"/>
      <c r="W324" s="3583"/>
      <c r="X324" s="3579" t="s">
        <v>305</v>
      </c>
      <c r="Y324" s="3579"/>
      <c r="Z324" s="3579" t="s">
        <v>306</v>
      </c>
      <c r="AA324" s="3579"/>
      <c r="AB324" s="3580" t="s">
        <v>307</v>
      </c>
      <c r="AC324" s="3581"/>
      <c r="AD324" s="2843"/>
      <c r="AE324" s="3532"/>
    </row>
    <row r="325" spans="1:90" ht="21" x14ac:dyDescent="0.25">
      <c r="A325" s="2824"/>
      <c r="B325" s="2826"/>
      <c r="C325" s="1884" t="s">
        <v>308</v>
      </c>
      <c r="D325" s="523" t="s">
        <v>18</v>
      </c>
      <c r="E325" s="2452" t="s">
        <v>19</v>
      </c>
      <c r="F325" s="2453" t="s">
        <v>18</v>
      </c>
      <c r="G325" s="2454" t="s">
        <v>19</v>
      </c>
      <c r="H325" s="2453" t="s">
        <v>18</v>
      </c>
      <c r="I325" s="2454" t="s">
        <v>19</v>
      </c>
      <c r="J325" s="2453" t="s">
        <v>18</v>
      </c>
      <c r="K325" s="2454" t="s">
        <v>19</v>
      </c>
      <c r="L325" s="2453" t="s">
        <v>308</v>
      </c>
      <c r="M325" s="2455" t="s">
        <v>18</v>
      </c>
      <c r="N325" s="2456" t="s">
        <v>19</v>
      </c>
      <c r="O325" s="2453" t="s">
        <v>18</v>
      </c>
      <c r="P325" s="2456" t="s">
        <v>19</v>
      </c>
      <c r="Q325" s="2453" t="s">
        <v>18</v>
      </c>
      <c r="R325" s="2456" t="s">
        <v>19</v>
      </c>
      <c r="S325" s="2453" t="s">
        <v>18</v>
      </c>
      <c r="T325" s="2456" t="s">
        <v>19</v>
      </c>
      <c r="U325" s="2453" t="s">
        <v>308</v>
      </c>
      <c r="V325" s="524" t="s">
        <v>18</v>
      </c>
      <c r="W325" s="2454" t="s">
        <v>19</v>
      </c>
      <c r="X325" s="2453" t="s">
        <v>18</v>
      </c>
      <c r="Y325" s="2454" t="s">
        <v>19</v>
      </c>
      <c r="Z325" s="2453" t="s">
        <v>18</v>
      </c>
      <c r="AA325" s="2454" t="s">
        <v>19</v>
      </c>
      <c r="AB325" s="2453" t="s">
        <v>18</v>
      </c>
      <c r="AC325" s="2457" t="s">
        <v>19</v>
      </c>
      <c r="AD325" s="2843"/>
      <c r="AE325" s="3532"/>
    </row>
    <row r="326" spans="1:90" ht="42" x14ac:dyDescent="0.25">
      <c r="A326" s="2332" t="s">
        <v>309</v>
      </c>
      <c r="B326" s="2333">
        <f>SUM(C326+L326+U326)</f>
        <v>0</v>
      </c>
      <c r="C326" s="2334">
        <f>SUM(D326:E326)</f>
        <v>0</v>
      </c>
      <c r="D326" s="2215">
        <f>SUM(F326+H326+J326)</f>
        <v>0</v>
      </c>
      <c r="E326" s="2224">
        <f>SUM(G326+I326+K326)</f>
        <v>0</v>
      </c>
      <c r="F326" s="2180"/>
      <c r="G326" s="2175"/>
      <c r="H326" s="2180"/>
      <c r="I326" s="2175"/>
      <c r="J326" s="2180"/>
      <c r="K326" s="2175"/>
      <c r="L326" s="2335">
        <f>SUM(M326:N326)</f>
        <v>0</v>
      </c>
      <c r="M326" s="2215">
        <f>SUM(O326+Q326+S326)</f>
        <v>0</v>
      </c>
      <c r="N326" s="2189">
        <f>SUM(P326+R326+T326)</f>
        <v>0</v>
      </c>
      <c r="O326" s="2180"/>
      <c r="P326" s="2182"/>
      <c r="Q326" s="2180"/>
      <c r="R326" s="2182"/>
      <c r="S326" s="2180"/>
      <c r="T326" s="2182"/>
      <c r="U326" s="2214">
        <f>SUM(V326:W326)</f>
        <v>0</v>
      </c>
      <c r="V326" s="2215">
        <f>SUM(X326+Z326+AB326)</f>
        <v>0</v>
      </c>
      <c r="W326" s="2224">
        <f>SUM(Y326+AA326+AC326)</f>
        <v>0</v>
      </c>
      <c r="X326" s="2180"/>
      <c r="Y326" s="2175"/>
      <c r="Z326" s="2180"/>
      <c r="AA326" s="2175"/>
      <c r="AB326" s="2180"/>
      <c r="AC326" s="2336"/>
      <c r="AD326" s="2394"/>
      <c r="AE326" s="2175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2139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2332" t="s">
        <v>311</v>
      </c>
      <c r="B328" s="2333">
        <f t="shared" ref="B328:B332" si="94">SUM(C328+L328+U328)</f>
        <v>0</v>
      </c>
      <c r="C328" s="2334">
        <f t="shared" si="86"/>
        <v>0</v>
      </c>
      <c r="D328" s="2337">
        <f t="shared" si="87"/>
        <v>0</v>
      </c>
      <c r="E328" s="2338">
        <f t="shared" si="87"/>
        <v>0</v>
      </c>
      <c r="F328" s="2180"/>
      <c r="G328" s="2175"/>
      <c r="H328" s="2180"/>
      <c r="I328" s="2175"/>
      <c r="J328" s="2180"/>
      <c r="K328" s="2175"/>
      <c r="L328" s="2335">
        <f>SUM(M328:N328)</f>
        <v>0</v>
      </c>
      <c r="M328" s="2215">
        <f>SUM(O328+Q328+S328)</f>
        <v>0</v>
      </c>
      <c r="N328" s="2189">
        <f>SUM(P328+R328+T328)</f>
        <v>0</v>
      </c>
      <c r="O328" s="2180"/>
      <c r="P328" s="2182"/>
      <c r="Q328" s="2180"/>
      <c r="R328" s="2182"/>
      <c r="S328" s="2180"/>
      <c r="T328" s="2182"/>
      <c r="U328" s="2214">
        <f t="shared" si="88"/>
        <v>0</v>
      </c>
      <c r="V328" s="2215">
        <f t="shared" si="89"/>
        <v>0</v>
      </c>
      <c r="W328" s="2224">
        <f t="shared" si="89"/>
        <v>0</v>
      </c>
      <c r="X328" s="2180"/>
      <c r="Y328" s="2175"/>
      <c r="Z328" s="2180"/>
      <c r="AA328" s="2175"/>
      <c r="AB328" s="2180"/>
      <c r="AC328" s="2336"/>
      <c r="AD328" s="2394"/>
      <c r="AE328" s="2175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2139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2332" t="s">
        <v>313</v>
      </c>
      <c r="B330" s="2333">
        <f t="shared" si="94"/>
        <v>0</v>
      </c>
      <c r="C330" s="2334">
        <f t="shared" si="86"/>
        <v>0</v>
      </c>
      <c r="D330" s="2337">
        <f t="shared" si="87"/>
        <v>0</v>
      </c>
      <c r="E330" s="2338">
        <f t="shared" si="87"/>
        <v>0</v>
      </c>
      <c r="F330" s="2180"/>
      <c r="G330" s="2175"/>
      <c r="H330" s="2180"/>
      <c r="I330" s="2175"/>
      <c r="J330" s="2180"/>
      <c r="K330" s="2175"/>
      <c r="L330" s="2335">
        <f>SUM(M330:N330)</f>
        <v>0</v>
      </c>
      <c r="M330" s="2215">
        <f>SUM(O330+Q330+S330)</f>
        <v>0</v>
      </c>
      <c r="N330" s="2189">
        <f>SUM(P330+R330+T330)</f>
        <v>0</v>
      </c>
      <c r="O330" s="2180"/>
      <c r="P330" s="2182"/>
      <c r="Q330" s="2180"/>
      <c r="R330" s="2182"/>
      <c r="S330" s="2180"/>
      <c r="T330" s="2182"/>
      <c r="U330" s="2214">
        <f t="shared" si="88"/>
        <v>0</v>
      </c>
      <c r="V330" s="2215">
        <f t="shared" si="89"/>
        <v>0</v>
      </c>
      <c r="W330" s="2224">
        <f t="shared" si="89"/>
        <v>0</v>
      </c>
      <c r="X330" s="2180"/>
      <c r="Y330" s="2175"/>
      <c r="Z330" s="2180"/>
      <c r="AA330" s="2175"/>
      <c r="AB330" s="2180"/>
      <c r="AC330" s="2336"/>
      <c r="AD330" s="2394"/>
      <c r="AE330" s="2175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2139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2139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450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",[13]NOMBRE!B2," - ","( ",[13]NOMBRE!C2,[13]NOMBRE!D2,[13]NOMBRE!E2,[13]NOMBRE!F2,[13]NOMBRE!G2," )")</f>
        <v>COMUNA: LINARES - ( 07401 )</v>
      </c>
    </row>
    <row r="3" spans="1:130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130" x14ac:dyDescent="0.25">
      <c r="A4" s="1" t="str">
        <f>CONCATENATE("MES: ",[13]NOMBRE!B6," - ","( ",[13]NOMBRE!C6,[13]NOMBRE!D6," )")</f>
        <v>MES: DICIEMBRE - ( 12 )</v>
      </c>
    </row>
    <row r="5" spans="1:130" x14ac:dyDescent="0.25">
      <c r="A5" s="1" t="str">
        <f>CONCATENATE("AÑO: ",[13]NOMBRE!B7)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584" t="s">
        <v>4</v>
      </c>
      <c r="B10" s="3584"/>
      <c r="C10" s="3585" t="s">
        <v>5</v>
      </c>
      <c r="D10" s="2471"/>
      <c r="E10" s="2472"/>
      <c r="F10" s="3503" t="s">
        <v>6</v>
      </c>
      <c r="G10" s="3159"/>
      <c r="H10" s="3159"/>
      <c r="I10" s="3159"/>
      <c r="J10" s="3159"/>
      <c r="K10" s="3159"/>
      <c r="L10" s="3159"/>
      <c r="M10" s="3159"/>
      <c r="N10" s="3159"/>
      <c r="O10" s="3159"/>
      <c r="P10" s="3159"/>
      <c r="Q10" s="3159"/>
      <c r="R10" s="3159"/>
      <c r="S10" s="3159"/>
      <c r="T10" s="3159"/>
      <c r="U10" s="3159"/>
      <c r="V10" s="3159"/>
      <c r="W10" s="3159"/>
      <c r="X10" s="3159"/>
      <c r="Y10" s="3504"/>
    </row>
    <row r="11" spans="1:130" ht="15" customHeight="1" x14ac:dyDescent="0.25">
      <c r="A11" s="3584"/>
      <c r="B11" s="3584"/>
      <c r="C11" s="2473"/>
      <c r="D11" s="2474"/>
      <c r="E11" s="2475"/>
      <c r="F11" s="3503" t="s">
        <v>7</v>
      </c>
      <c r="G11" s="3504"/>
      <c r="H11" s="3503" t="s">
        <v>8</v>
      </c>
      <c r="I11" s="3504"/>
      <c r="J11" s="3503" t="s">
        <v>9</v>
      </c>
      <c r="K11" s="3504"/>
      <c r="L11" s="3503" t="s">
        <v>10</v>
      </c>
      <c r="M11" s="3504"/>
      <c r="N11" s="3503" t="s">
        <v>11</v>
      </c>
      <c r="O11" s="3504"/>
      <c r="P11" s="3503" t="s">
        <v>12</v>
      </c>
      <c r="Q11" s="3504"/>
      <c r="R11" s="3503" t="s">
        <v>13</v>
      </c>
      <c r="S11" s="3504"/>
      <c r="T11" s="3503" t="s">
        <v>14</v>
      </c>
      <c r="U11" s="3504"/>
      <c r="V11" s="3503" t="s">
        <v>15</v>
      </c>
      <c r="W11" s="3504"/>
      <c r="X11" s="3503" t="s">
        <v>16</v>
      </c>
      <c r="Y11" s="3504"/>
    </row>
    <row r="12" spans="1:130" ht="15" customHeight="1" x14ac:dyDescent="0.25">
      <c r="A12" s="3584"/>
      <c r="B12" s="3584"/>
      <c r="C12" s="3586" t="s">
        <v>17</v>
      </c>
      <c r="D12" s="2404" t="s">
        <v>18</v>
      </c>
      <c r="E12" s="2361" t="s">
        <v>19</v>
      </c>
      <c r="F12" s="19" t="s">
        <v>18</v>
      </c>
      <c r="G12" s="2361" t="s">
        <v>19</v>
      </c>
      <c r="H12" s="19" t="s">
        <v>18</v>
      </c>
      <c r="I12" s="2361" t="s">
        <v>19</v>
      </c>
      <c r="J12" s="19" t="s">
        <v>18</v>
      </c>
      <c r="K12" s="2361" t="s">
        <v>19</v>
      </c>
      <c r="L12" s="19" t="s">
        <v>18</v>
      </c>
      <c r="M12" s="2361" t="s">
        <v>19</v>
      </c>
      <c r="N12" s="19" t="s">
        <v>18</v>
      </c>
      <c r="O12" s="2361" t="s">
        <v>19</v>
      </c>
      <c r="P12" s="19" t="s">
        <v>18</v>
      </c>
      <c r="Q12" s="2361" t="s">
        <v>19</v>
      </c>
      <c r="R12" s="19" t="s">
        <v>18</v>
      </c>
      <c r="S12" s="2361" t="s">
        <v>19</v>
      </c>
      <c r="T12" s="19" t="s">
        <v>18</v>
      </c>
      <c r="U12" s="2361" t="s">
        <v>19</v>
      </c>
      <c r="V12" s="19" t="s">
        <v>18</v>
      </c>
      <c r="W12" s="2361" t="s">
        <v>19</v>
      </c>
      <c r="X12" s="19" t="s">
        <v>18</v>
      </c>
      <c r="Y12" s="2361" t="s">
        <v>19</v>
      </c>
    </row>
    <row r="13" spans="1:130" ht="15" customHeight="1" x14ac:dyDescent="0.25">
      <c r="A13" s="3587" t="s">
        <v>20</v>
      </c>
      <c r="B13" s="3587"/>
      <c r="C13" s="3588">
        <f>SUM(D13+E13)</f>
        <v>0</v>
      </c>
      <c r="D13" s="3589">
        <f t="shared" ref="D13:E15" si="0">SUM(F13+H13+J13+L13+N13+P13+R13+T13+V13+X13)</f>
        <v>0</v>
      </c>
      <c r="E13" s="3590">
        <f t="shared" si="0"/>
        <v>0</v>
      </c>
      <c r="F13" s="3591"/>
      <c r="G13" s="2369"/>
      <c r="H13" s="3591"/>
      <c r="I13" s="2369"/>
      <c r="J13" s="3591"/>
      <c r="K13" s="2369"/>
      <c r="L13" s="3591"/>
      <c r="M13" s="2369"/>
      <c r="N13" s="3591"/>
      <c r="O13" s="2369"/>
      <c r="P13" s="3591"/>
      <c r="Q13" s="2369"/>
      <c r="R13" s="3591"/>
      <c r="S13" s="2369"/>
      <c r="T13" s="3591"/>
      <c r="U13" s="2369"/>
      <c r="V13" s="3591"/>
      <c r="W13" s="2369"/>
      <c r="X13" s="3591"/>
      <c r="Y13" s="2369"/>
    </row>
    <row r="14" spans="1:130" ht="15" customHeight="1" x14ac:dyDescent="0.25">
      <c r="A14" s="2464" t="s">
        <v>21</v>
      </c>
      <c r="B14" s="3592" t="s">
        <v>22</v>
      </c>
      <c r="C14" s="3593">
        <f>SUM(D14+E14)</f>
        <v>0</v>
      </c>
      <c r="D14" s="22">
        <f t="shared" si="0"/>
        <v>0</v>
      </c>
      <c r="E14" s="3594">
        <f t="shared" si="0"/>
        <v>0</v>
      </c>
      <c r="F14" s="3595"/>
      <c r="G14" s="3596"/>
      <c r="H14" s="3595"/>
      <c r="I14" s="3596"/>
      <c r="J14" s="3595"/>
      <c r="K14" s="3596"/>
      <c r="L14" s="3595"/>
      <c r="M14" s="3596"/>
      <c r="N14" s="3595"/>
      <c r="O14" s="3596"/>
      <c r="P14" s="3595"/>
      <c r="Q14" s="3596"/>
      <c r="R14" s="3595"/>
      <c r="S14" s="3596"/>
      <c r="T14" s="3595"/>
      <c r="U14" s="3596"/>
      <c r="V14" s="3595"/>
      <c r="W14" s="3596"/>
      <c r="X14" s="3595"/>
      <c r="Y14" s="3596"/>
    </row>
    <row r="15" spans="1:130" ht="15" customHeight="1" x14ac:dyDescent="0.25">
      <c r="A15" s="2465"/>
      <c r="B15" s="2350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3597"/>
      <c r="G15" s="3598"/>
      <c r="H15" s="27"/>
      <c r="I15" s="28"/>
      <c r="J15" s="27"/>
      <c r="K15" s="28"/>
      <c r="L15" s="3597"/>
      <c r="M15" s="3598"/>
      <c r="N15" s="3597"/>
      <c r="O15" s="3598"/>
      <c r="P15" s="3597"/>
      <c r="Q15" s="3598"/>
      <c r="R15" s="3597"/>
      <c r="S15" s="3598"/>
      <c r="T15" s="3597"/>
      <c r="U15" s="3599"/>
      <c r="V15" s="3597"/>
      <c r="W15" s="3599"/>
      <c r="X15" s="3597"/>
      <c r="Y15" s="3598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600" t="s">
        <v>25</v>
      </c>
      <c r="B17" s="3600" t="s">
        <v>26</v>
      </c>
      <c r="C17" s="3601" t="s">
        <v>27</v>
      </c>
      <c r="D17" s="2471"/>
      <c r="E17" s="2472"/>
      <c r="F17" s="3510" t="s">
        <v>6</v>
      </c>
      <c r="G17" s="3602"/>
      <c r="H17" s="3602"/>
      <c r="I17" s="3602"/>
      <c r="J17" s="3602"/>
      <c r="K17" s="3602"/>
      <c r="L17" s="3602"/>
      <c r="M17" s="3602"/>
      <c r="N17" s="3602"/>
      <c r="O17" s="3602"/>
      <c r="P17" s="3602"/>
      <c r="Q17" s="3602"/>
      <c r="R17" s="3603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503" t="s">
        <v>30</v>
      </c>
      <c r="G18" s="3504"/>
      <c r="H18" s="3503" t="s">
        <v>31</v>
      </c>
      <c r="I18" s="3504"/>
      <c r="J18" s="3503" t="s">
        <v>15</v>
      </c>
      <c r="K18" s="3504"/>
      <c r="L18" s="3503" t="s">
        <v>32</v>
      </c>
      <c r="M18" s="3504"/>
      <c r="N18" s="3503" t="s">
        <v>33</v>
      </c>
      <c r="O18" s="3504"/>
      <c r="P18" s="3503" t="s">
        <v>34</v>
      </c>
      <c r="Q18" s="3604"/>
      <c r="R18" s="2487"/>
      <c r="S18" s="2489"/>
    </row>
    <row r="19" spans="1:90" x14ac:dyDescent="0.25">
      <c r="A19" s="2479"/>
      <c r="B19" s="2479"/>
      <c r="C19" s="3605" t="s">
        <v>17</v>
      </c>
      <c r="D19" s="3606" t="s">
        <v>18</v>
      </c>
      <c r="E19" s="2361" t="s">
        <v>19</v>
      </c>
      <c r="F19" s="3586" t="s">
        <v>18</v>
      </c>
      <c r="G19" s="2361" t="s">
        <v>19</v>
      </c>
      <c r="H19" s="3586" t="s">
        <v>18</v>
      </c>
      <c r="I19" s="2361" t="s">
        <v>19</v>
      </c>
      <c r="J19" s="3586" t="s">
        <v>18</v>
      </c>
      <c r="K19" s="2361" t="s">
        <v>19</v>
      </c>
      <c r="L19" s="3586" t="s">
        <v>18</v>
      </c>
      <c r="M19" s="2361" t="s">
        <v>19</v>
      </c>
      <c r="N19" s="3586" t="s">
        <v>18</v>
      </c>
      <c r="O19" s="2361" t="s">
        <v>19</v>
      </c>
      <c r="P19" s="3586" t="s">
        <v>18</v>
      </c>
      <c r="Q19" s="3607" t="s">
        <v>19</v>
      </c>
      <c r="R19" s="2488"/>
      <c r="S19" s="2475"/>
    </row>
    <row r="20" spans="1:90" ht="15" customHeight="1" x14ac:dyDescent="0.25">
      <c r="A20" s="3515" t="s">
        <v>35</v>
      </c>
      <c r="B20" s="3516"/>
      <c r="C20" s="3608">
        <f t="shared" ref="C20:C29" si="1">SUM(D20+E20)</f>
        <v>0</v>
      </c>
      <c r="D20" s="3609">
        <f t="shared" ref="D20:E41" si="2">SUM(F20+H20+J20+L20+N20+P20)</f>
        <v>0</v>
      </c>
      <c r="E20" s="2364">
        <f t="shared" si="2"/>
        <v>0</v>
      </c>
      <c r="F20" s="3591"/>
      <c r="G20" s="3610"/>
      <c r="H20" s="3591"/>
      <c r="I20" s="3610"/>
      <c r="J20" s="3591"/>
      <c r="K20" s="3610"/>
      <c r="L20" s="3591"/>
      <c r="M20" s="3610"/>
      <c r="N20" s="3591"/>
      <c r="O20" s="3610"/>
      <c r="P20" s="3591"/>
      <c r="Q20" s="3611"/>
      <c r="R20" s="3612"/>
      <c r="S20" s="2369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613" t="s">
        <v>36</v>
      </c>
      <c r="B21" s="3614" t="s">
        <v>22</v>
      </c>
      <c r="C21" s="3593">
        <f t="shared" si="1"/>
        <v>0</v>
      </c>
      <c r="D21" s="41">
        <f t="shared" si="2"/>
        <v>0</v>
      </c>
      <c r="E21" s="3594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2349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2348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2350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613" t="s">
        <v>40</v>
      </c>
      <c r="B25" s="3614" t="s">
        <v>41</v>
      </c>
      <c r="C25" s="3593">
        <f t="shared" si="1"/>
        <v>0</v>
      </c>
      <c r="D25" s="41">
        <f t="shared" si="2"/>
        <v>0</v>
      </c>
      <c r="E25" s="3594">
        <f t="shared" si="2"/>
        <v>0</v>
      </c>
      <c r="F25" s="3595"/>
      <c r="G25" s="3615"/>
      <c r="H25" s="3595"/>
      <c r="I25" s="3615"/>
      <c r="J25" s="3595"/>
      <c r="K25" s="3615"/>
      <c r="L25" s="3595"/>
      <c r="M25" s="3615"/>
      <c r="N25" s="3616"/>
      <c r="O25" s="3615"/>
      <c r="P25" s="3616"/>
      <c r="Q25" s="3617"/>
      <c r="R25" s="3618"/>
      <c r="S25" s="3596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2349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2348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2350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613" t="s">
        <v>54</v>
      </c>
      <c r="B39" s="3619" t="s">
        <v>37</v>
      </c>
      <c r="C39" s="3608">
        <f t="shared" si="7"/>
        <v>0</v>
      </c>
      <c r="D39" s="3609">
        <f t="shared" si="2"/>
        <v>0</v>
      </c>
      <c r="E39" s="3594">
        <f t="shared" si="2"/>
        <v>0</v>
      </c>
      <c r="F39" s="3595"/>
      <c r="G39" s="3615"/>
      <c r="H39" s="3595"/>
      <c r="I39" s="3615"/>
      <c r="J39" s="3595"/>
      <c r="K39" s="3615"/>
      <c r="L39" s="3595"/>
      <c r="M39" s="3615"/>
      <c r="N39" s="3595"/>
      <c r="O39" s="3615"/>
      <c r="P39" s="3616"/>
      <c r="Q39" s="3617"/>
      <c r="R39" s="3618"/>
      <c r="S39" s="3596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2349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2350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3620" t="s">
        <v>55</v>
      </c>
      <c r="B42" s="3621"/>
      <c r="C42" s="3621"/>
      <c r="D42" s="3621"/>
      <c r="E42" s="3621"/>
      <c r="F42" s="3621"/>
      <c r="G42" s="3621"/>
      <c r="H42" s="3621"/>
      <c r="I42" s="3621"/>
      <c r="J42" s="3621"/>
      <c r="K42" s="3621"/>
      <c r="L42" s="3621"/>
      <c r="M42" s="3621"/>
      <c r="N42" s="3621"/>
      <c r="O42" s="3621"/>
      <c r="P42" s="3621"/>
    </row>
    <row r="43" spans="1:90" ht="15" customHeight="1" x14ac:dyDescent="0.25">
      <c r="A43" s="3600" t="s">
        <v>56</v>
      </c>
      <c r="B43" s="3601" t="s">
        <v>27</v>
      </c>
      <c r="C43" s="2471"/>
      <c r="D43" s="2472"/>
      <c r="E43" s="3510" t="s">
        <v>6</v>
      </c>
      <c r="F43" s="3602"/>
      <c r="G43" s="3602"/>
      <c r="H43" s="3602"/>
      <c r="I43" s="3602"/>
      <c r="J43" s="3602"/>
      <c r="K43" s="3602"/>
      <c r="L43" s="3602"/>
      <c r="M43" s="3602"/>
      <c r="N43" s="3602"/>
      <c r="O43" s="3602"/>
      <c r="P43" s="3602"/>
      <c r="Q43" s="3622" t="s">
        <v>28</v>
      </c>
      <c r="R43" s="3623" t="s">
        <v>29</v>
      </c>
    </row>
    <row r="44" spans="1:90" ht="15" customHeight="1" x14ac:dyDescent="0.25">
      <c r="A44" s="2727"/>
      <c r="B44" s="2473"/>
      <c r="C44" s="2474"/>
      <c r="D44" s="2475"/>
      <c r="E44" s="3503" t="s">
        <v>30</v>
      </c>
      <c r="F44" s="3504"/>
      <c r="G44" s="3503" t="s">
        <v>31</v>
      </c>
      <c r="H44" s="3504"/>
      <c r="I44" s="3503" t="s">
        <v>15</v>
      </c>
      <c r="J44" s="3504"/>
      <c r="K44" s="3503" t="s">
        <v>32</v>
      </c>
      <c r="L44" s="3504"/>
      <c r="M44" s="3503" t="s">
        <v>33</v>
      </c>
      <c r="N44" s="3504"/>
      <c r="O44" s="3503" t="s">
        <v>34</v>
      </c>
      <c r="P44" s="3604"/>
      <c r="Q44" s="2491"/>
      <c r="R44" s="2494"/>
    </row>
    <row r="45" spans="1:90" x14ac:dyDescent="0.25">
      <c r="A45" s="2479"/>
      <c r="B45" s="3605" t="s">
        <v>17</v>
      </c>
      <c r="C45" s="2404" t="s">
        <v>18</v>
      </c>
      <c r="D45" s="2342" t="s">
        <v>19</v>
      </c>
      <c r="E45" s="3586" t="s">
        <v>18</v>
      </c>
      <c r="F45" s="2341" t="s">
        <v>19</v>
      </c>
      <c r="G45" s="3586" t="s">
        <v>18</v>
      </c>
      <c r="H45" s="2341" t="s">
        <v>19</v>
      </c>
      <c r="I45" s="3586" t="s">
        <v>18</v>
      </c>
      <c r="J45" s="2341" t="s">
        <v>19</v>
      </c>
      <c r="K45" s="3586" t="s">
        <v>18</v>
      </c>
      <c r="L45" s="2341" t="s">
        <v>19</v>
      </c>
      <c r="M45" s="3586" t="s">
        <v>18</v>
      </c>
      <c r="N45" s="2341" t="s">
        <v>19</v>
      </c>
      <c r="O45" s="3586" t="s">
        <v>18</v>
      </c>
      <c r="P45" s="2340" t="s">
        <v>19</v>
      </c>
      <c r="Q45" s="2492"/>
      <c r="R45" s="2495"/>
    </row>
    <row r="46" spans="1:90" x14ac:dyDescent="0.25">
      <c r="A46" s="3624" t="s">
        <v>37</v>
      </c>
      <c r="B46" s="3625">
        <f>SUM(C46+D46)</f>
        <v>0</v>
      </c>
      <c r="C46" s="3626">
        <f t="shared" ref="C46:D49" si="8">SUM(E46+G46+I46+K46+M46+O46)</f>
        <v>0</v>
      </c>
      <c r="D46" s="3627">
        <f t="shared" si="8"/>
        <v>0</v>
      </c>
      <c r="E46" s="3595"/>
      <c r="F46" s="3596"/>
      <c r="G46" s="3595"/>
      <c r="H46" s="3596"/>
      <c r="I46" s="3595"/>
      <c r="J46" s="3615"/>
      <c r="K46" s="3595"/>
      <c r="L46" s="3615"/>
      <c r="M46" s="3616"/>
      <c r="N46" s="3615"/>
      <c r="O46" s="3616"/>
      <c r="P46" s="3617"/>
      <c r="Q46" s="3628"/>
      <c r="R46" s="3615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629" t="s">
        <v>59</v>
      </c>
      <c r="B51" s="3601" t="s">
        <v>5</v>
      </c>
      <c r="C51" s="2471"/>
      <c r="D51" s="2472"/>
      <c r="E51" s="3584" t="s">
        <v>6</v>
      </c>
      <c r="F51" s="3584"/>
      <c r="G51" s="3584"/>
      <c r="H51" s="3503"/>
      <c r="I51" s="3622" t="s">
        <v>28</v>
      </c>
      <c r="J51" s="3623" t="s">
        <v>29</v>
      </c>
    </row>
    <row r="52" spans="1:90" x14ac:dyDescent="0.25">
      <c r="A52" s="2746"/>
      <c r="B52" s="2473"/>
      <c r="C52" s="2474"/>
      <c r="D52" s="2475"/>
      <c r="E52" s="3503" t="s">
        <v>8</v>
      </c>
      <c r="F52" s="3504"/>
      <c r="G52" s="3503" t="s">
        <v>9</v>
      </c>
      <c r="H52" s="3604"/>
      <c r="I52" s="2491"/>
      <c r="J52" s="2494"/>
    </row>
    <row r="53" spans="1:90" x14ac:dyDescent="0.25">
      <c r="A53" s="2506"/>
      <c r="B53" s="3605" t="s">
        <v>17</v>
      </c>
      <c r="C53" s="2404" t="s">
        <v>18</v>
      </c>
      <c r="D53" s="2342" t="s">
        <v>19</v>
      </c>
      <c r="E53" s="3586" t="s">
        <v>18</v>
      </c>
      <c r="F53" s="2361" t="s">
        <v>19</v>
      </c>
      <c r="G53" s="3586" t="s">
        <v>18</v>
      </c>
      <c r="H53" s="3607" t="s">
        <v>19</v>
      </c>
      <c r="I53" s="2492"/>
      <c r="J53" s="2495"/>
    </row>
    <row r="54" spans="1:90" ht="21" x14ac:dyDescent="0.25">
      <c r="A54" s="2374" t="s">
        <v>60</v>
      </c>
      <c r="B54" s="3630">
        <f>SUM(C54+D54)</f>
        <v>0</v>
      </c>
      <c r="C54" s="2376">
        <f t="shared" ref="C54:D57" si="13">SUM(E54+G54)</f>
        <v>0</v>
      </c>
      <c r="D54" s="2364">
        <f t="shared" si="13"/>
        <v>0</v>
      </c>
      <c r="E54" s="3631">
        <f t="shared" ref="E54:J54" si="14">SUM(E55:E57)</f>
        <v>0</v>
      </c>
      <c r="F54" s="2378">
        <f t="shared" si="14"/>
        <v>0</v>
      </c>
      <c r="G54" s="2379">
        <f t="shared" si="14"/>
        <v>0</v>
      </c>
      <c r="H54" s="3632">
        <f t="shared" si="14"/>
        <v>0</v>
      </c>
      <c r="I54" s="3633">
        <f t="shared" si="14"/>
        <v>0</v>
      </c>
      <c r="J54" s="3634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601" t="s">
        <v>64</v>
      </c>
      <c r="B59" s="2472"/>
      <c r="C59" s="3600" t="s">
        <v>65</v>
      </c>
      <c r="D59" s="3503" t="s">
        <v>66</v>
      </c>
      <c r="E59" s="3604"/>
      <c r="F59" s="3604"/>
      <c r="G59" s="3604"/>
      <c r="H59" s="3604"/>
      <c r="I59" s="3604"/>
      <c r="J59" s="3519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3635" t="s">
        <v>67</v>
      </c>
      <c r="E60" s="3635" t="s">
        <v>68</v>
      </c>
      <c r="F60" s="3635" t="s">
        <v>69</v>
      </c>
      <c r="G60" s="2361" t="s">
        <v>70</v>
      </c>
      <c r="H60" s="3607" t="s">
        <v>71</v>
      </c>
      <c r="I60" s="2384" t="s">
        <v>72</v>
      </c>
      <c r="J60" s="3636" t="s">
        <v>73</v>
      </c>
      <c r="K60" s="2501"/>
      <c r="L60" s="2489"/>
    </row>
    <row r="61" spans="1:90" x14ac:dyDescent="0.25">
      <c r="A61" s="3637" t="s">
        <v>74</v>
      </c>
      <c r="B61" s="3638"/>
      <c r="C61" s="3639">
        <f>SUM(D61:H61)</f>
        <v>0</v>
      </c>
      <c r="D61" s="3640"/>
      <c r="E61" s="3640"/>
      <c r="F61" s="3640"/>
      <c r="G61" s="3596"/>
      <c r="H61" s="3641"/>
      <c r="I61" s="3642"/>
      <c r="J61" s="3643"/>
      <c r="K61" s="3641"/>
      <c r="L61" s="3615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644" t="s">
        <v>5</v>
      </c>
      <c r="C69" s="2471"/>
      <c r="D69" s="2472"/>
      <c r="E69" s="3584" t="s">
        <v>6</v>
      </c>
      <c r="F69" s="3584"/>
      <c r="G69" s="3584"/>
      <c r="H69" s="3645"/>
      <c r="I69" s="3513" t="s">
        <v>28</v>
      </c>
      <c r="J69" s="3514" t="s">
        <v>29</v>
      </c>
    </row>
    <row r="70" spans="1:90" x14ac:dyDescent="0.25">
      <c r="A70" s="2489"/>
      <c r="B70" s="2473"/>
      <c r="C70" s="2474"/>
      <c r="D70" s="2475"/>
      <c r="E70" s="3503" t="s">
        <v>10</v>
      </c>
      <c r="F70" s="3504"/>
      <c r="G70" s="3604" t="s">
        <v>11</v>
      </c>
      <c r="H70" s="3519"/>
      <c r="I70" s="2491"/>
      <c r="J70" s="2494"/>
    </row>
    <row r="71" spans="1:90" x14ac:dyDescent="0.25">
      <c r="A71" s="2475"/>
      <c r="B71" s="3586" t="s">
        <v>17</v>
      </c>
      <c r="C71" s="2404" t="s">
        <v>18</v>
      </c>
      <c r="D71" s="2342" t="s">
        <v>19</v>
      </c>
      <c r="E71" s="3586" t="s">
        <v>18</v>
      </c>
      <c r="F71" s="2361" t="s">
        <v>19</v>
      </c>
      <c r="G71" s="3586" t="s">
        <v>18</v>
      </c>
      <c r="H71" s="2386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155">
        <f t="shared" si="23"/>
        <v>0</v>
      </c>
      <c r="E72" s="3595"/>
      <c r="F72" s="47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646" t="s">
        <v>85</v>
      </c>
      <c r="B77" s="3646" t="s">
        <v>65</v>
      </c>
    </row>
    <row r="78" spans="1:90" x14ac:dyDescent="0.25">
      <c r="A78" s="2727"/>
      <c r="B78" s="2479"/>
    </row>
    <row r="79" spans="1:90" x14ac:dyDescent="0.25">
      <c r="A79" s="2479"/>
      <c r="B79" s="3647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2384" t="s">
        <v>90</v>
      </c>
      <c r="B85" s="3635" t="s">
        <v>91</v>
      </c>
      <c r="C85" s="3635" t="s">
        <v>38</v>
      </c>
      <c r="D85" s="3635" t="s">
        <v>92</v>
      </c>
      <c r="E85" s="3635" t="s">
        <v>93</v>
      </c>
    </row>
    <row r="86" spans="1:91" x14ac:dyDescent="0.25">
      <c r="A86" s="3648" t="s">
        <v>94</v>
      </c>
      <c r="B86" s="3640"/>
      <c r="C86" s="3640"/>
      <c r="D86" s="3640"/>
      <c r="E86" s="3640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644" t="s">
        <v>97</v>
      </c>
      <c r="B89" s="2472"/>
      <c r="C89" s="3649" t="s">
        <v>98</v>
      </c>
      <c r="D89" s="3635" t="s">
        <v>99</v>
      </c>
      <c r="E89" s="3635" t="s">
        <v>100</v>
      </c>
      <c r="F89" s="3635" t="s">
        <v>101</v>
      </c>
    </row>
    <row r="90" spans="1:91" ht="21" x14ac:dyDescent="0.25">
      <c r="A90" s="2464" t="s">
        <v>102</v>
      </c>
      <c r="B90" s="3624" t="s">
        <v>103</v>
      </c>
      <c r="C90" s="3640"/>
      <c r="D90" s="3650"/>
      <c r="E90" s="3640"/>
      <c r="F90" s="3640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596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503" t="s">
        <v>65</v>
      </c>
      <c r="D95" s="3604"/>
      <c r="E95" s="3504"/>
      <c r="F95" s="3503" t="s">
        <v>109</v>
      </c>
      <c r="G95" s="3504"/>
      <c r="H95" s="3503" t="s">
        <v>110</v>
      </c>
      <c r="I95" s="3504"/>
    </row>
    <row r="96" spans="1:91" x14ac:dyDescent="0.25">
      <c r="A96" s="2474"/>
      <c r="B96" s="2475"/>
      <c r="C96" s="1737" t="s">
        <v>17</v>
      </c>
      <c r="D96" s="2404" t="s">
        <v>18</v>
      </c>
      <c r="E96" s="2361" t="s">
        <v>19</v>
      </c>
      <c r="F96" s="3586" t="s">
        <v>18</v>
      </c>
      <c r="G96" s="2361" t="s">
        <v>19</v>
      </c>
      <c r="H96" s="3586" t="s">
        <v>18</v>
      </c>
      <c r="I96" s="3651" t="s">
        <v>19</v>
      </c>
    </row>
    <row r="97" spans="1:21" x14ac:dyDescent="0.25">
      <c r="A97" s="3503" t="s">
        <v>65</v>
      </c>
      <c r="B97" s="3504"/>
      <c r="C97" s="3631">
        <f t="shared" ref="C97:I97" si="28">SUM(C98:C102)</f>
        <v>0</v>
      </c>
      <c r="D97" s="2390">
        <f t="shared" si="28"/>
        <v>0</v>
      </c>
      <c r="E97" s="2378">
        <f t="shared" si="28"/>
        <v>0</v>
      </c>
      <c r="F97" s="2379">
        <f t="shared" si="28"/>
        <v>0</v>
      </c>
      <c r="G97" s="3634">
        <f t="shared" si="28"/>
        <v>0</v>
      </c>
      <c r="H97" s="2379">
        <f t="shared" si="28"/>
        <v>0</v>
      </c>
      <c r="I97" s="3634">
        <f t="shared" si="28"/>
        <v>0</v>
      </c>
    </row>
    <row r="98" spans="1:21" x14ac:dyDescent="0.25">
      <c r="A98" s="3652" t="s">
        <v>22</v>
      </c>
      <c r="B98" s="3653"/>
      <c r="C98" s="3654">
        <f>SUM(D98+E98)</f>
        <v>0</v>
      </c>
      <c r="D98" s="3655">
        <f t="shared" ref="D98:E102" si="29">SUM(F98+H98)</f>
        <v>0</v>
      </c>
      <c r="E98" s="3627">
        <f t="shared" si="29"/>
        <v>0</v>
      </c>
      <c r="F98" s="3595"/>
      <c r="G98" s="3596"/>
      <c r="H98" s="3595"/>
      <c r="I98" s="3615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02">
        <f t="shared" si="29"/>
        <v>0</v>
      </c>
      <c r="F99" s="42"/>
      <c r="G99" s="47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02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656" t="s">
        <v>115</v>
      </c>
      <c r="B105" s="2527"/>
      <c r="C105" s="3644" t="s">
        <v>116</v>
      </c>
      <c r="D105" s="2471"/>
      <c r="E105" s="2472"/>
      <c r="F105" s="3510" t="s">
        <v>6</v>
      </c>
      <c r="G105" s="3602"/>
      <c r="H105" s="3602"/>
      <c r="I105" s="3602"/>
      <c r="J105" s="3602"/>
      <c r="K105" s="3602"/>
      <c r="L105" s="3602"/>
      <c r="M105" s="3602"/>
      <c r="N105" s="3602"/>
      <c r="O105" s="3602"/>
      <c r="P105" s="3602"/>
      <c r="Q105" s="3602"/>
      <c r="R105" s="3602"/>
      <c r="S105" s="3602"/>
      <c r="T105" s="3602"/>
      <c r="U105" s="3526"/>
    </row>
    <row r="106" spans="1:21" ht="15" customHeight="1" x14ac:dyDescent="0.25">
      <c r="A106" s="2754"/>
      <c r="B106" s="2529"/>
      <c r="C106" s="2473"/>
      <c r="D106" s="2474"/>
      <c r="E106" s="2475"/>
      <c r="F106" s="3503" t="s">
        <v>117</v>
      </c>
      <c r="G106" s="3604"/>
      <c r="H106" s="3503" t="s">
        <v>118</v>
      </c>
      <c r="I106" s="3504"/>
      <c r="J106" s="3503" t="s">
        <v>119</v>
      </c>
      <c r="K106" s="3504"/>
      <c r="L106" s="3503" t="s">
        <v>120</v>
      </c>
      <c r="M106" s="3504"/>
      <c r="N106" s="3503" t="s">
        <v>121</v>
      </c>
      <c r="O106" s="3504"/>
      <c r="P106" s="3503" t="s">
        <v>122</v>
      </c>
      <c r="Q106" s="3504"/>
      <c r="R106" s="3503" t="s">
        <v>123</v>
      </c>
      <c r="S106" s="3504"/>
      <c r="T106" s="3503" t="s">
        <v>124</v>
      </c>
      <c r="U106" s="3504"/>
    </row>
    <row r="107" spans="1:21" x14ac:dyDescent="0.25">
      <c r="A107" s="2530"/>
      <c r="B107" s="2531"/>
      <c r="C107" s="1737" t="s">
        <v>17</v>
      </c>
      <c r="D107" s="3606" t="s">
        <v>18</v>
      </c>
      <c r="E107" s="2342" t="s">
        <v>19</v>
      </c>
      <c r="F107" s="3586" t="s">
        <v>18</v>
      </c>
      <c r="G107" s="2340" t="s">
        <v>19</v>
      </c>
      <c r="H107" s="3586" t="s">
        <v>18</v>
      </c>
      <c r="I107" s="2341" t="s">
        <v>19</v>
      </c>
      <c r="J107" s="3586" t="s">
        <v>18</v>
      </c>
      <c r="K107" s="2341" t="s">
        <v>19</v>
      </c>
      <c r="L107" s="3586" t="s">
        <v>18</v>
      </c>
      <c r="M107" s="2341" t="s">
        <v>19</v>
      </c>
      <c r="N107" s="3586" t="s">
        <v>18</v>
      </c>
      <c r="O107" s="2341" t="s">
        <v>19</v>
      </c>
      <c r="P107" s="3586" t="s">
        <v>18</v>
      </c>
      <c r="Q107" s="2341" t="s">
        <v>19</v>
      </c>
      <c r="R107" s="3586" t="s">
        <v>18</v>
      </c>
      <c r="S107" s="2341" t="s">
        <v>19</v>
      </c>
      <c r="T107" s="3586" t="s">
        <v>18</v>
      </c>
      <c r="U107" s="2341" t="s">
        <v>19</v>
      </c>
    </row>
    <row r="108" spans="1:21" x14ac:dyDescent="0.25">
      <c r="A108" s="3657" t="s">
        <v>125</v>
      </c>
      <c r="B108" s="3657"/>
      <c r="C108" s="3658">
        <f t="shared" ref="C108:C116" si="30">SUM(D108+E108)</f>
        <v>0</v>
      </c>
      <c r="D108" s="22">
        <f>+H108+J108+L108+N108+P108+R108+T108</f>
        <v>0</v>
      </c>
      <c r="E108" s="3594">
        <f>+I108+K108+M108+O108+Q108+S108+U108</f>
        <v>0</v>
      </c>
      <c r="F108" s="3659"/>
      <c r="G108" s="3660"/>
      <c r="H108" s="3595"/>
      <c r="I108" s="3615"/>
      <c r="J108" s="3595"/>
      <c r="K108" s="3615"/>
      <c r="L108" s="3595"/>
      <c r="M108" s="3615"/>
      <c r="N108" s="3595"/>
      <c r="O108" s="3615"/>
      <c r="P108" s="3616"/>
      <c r="Q108" s="3615"/>
      <c r="R108" s="3616"/>
      <c r="S108" s="3615"/>
      <c r="T108" s="3616"/>
      <c r="U108" s="3615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661" t="s">
        <v>131</v>
      </c>
      <c r="B114" s="1777" t="s">
        <v>132</v>
      </c>
      <c r="C114" s="1778">
        <f t="shared" si="30"/>
        <v>0</v>
      </c>
      <c r="D114" s="2363">
        <f t="shared" ref="D114:E116" si="32">SUM(F114+H114+J114+L114+N114+P114+R114+T114)</f>
        <v>0</v>
      </c>
      <c r="E114" s="3594">
        <f t="shared" si="32"/>
        <v>0</v>
      </c>
      <c r="F114" s="3595"/>
      <c r="G114" s="3662"/>
      <c r="H114" s="3595"/>
      <c r="I114" s="3596"/>
      <c r="J114" s="3595"/>
      <c r="K114" s="3615"/>
      <c r="L114" s="3595"/>
      <c r="M114" s="3615"/>
      <c r="N114" s="3595"/>
      <c r="O114" s="3596"/>
      <c r="P114" s="3595"/>
      <c r="Q114" s="3596"/>
      <c r="R114" s="3595"/>
      <c r="S114" s="3596"/>
      <c r="T114" s="3595"/>
      <c r="U114" s="3596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510" t="s">
        <v>6</v>
      </c>
      <c r="G118" s="3602"/>
      <c r="H118" s="3602"/>
      <c r="I118" s="3602"/>
      <c r="J118" s="3602"/>
      <c r="K118" s="3602"/>
      <c r="L118" s="3602"/>
      <c r="M118" s="3602"/>
      <c r="N118" s="3602"/>
      <c r="O118" s="3602"/>
      <c r="P118" s="3602"/>
      <c r="Q118" s="3602"/>
      <c r="R118" s="3602"/>
      <c r="S118" s="3602"/>
      <c r="T118" s="2542"/>
      <c r="U118" s="2542"/>
      <c r="V118" s="3602"/>
      <c r="W118" s="3602"/>
      <c r="X118" s="3602"/>
      <c r="Y118" s="3602"/>
      <c r="Z118" s="3602"/>
      <c r="AA118" s="3526"/>
    </row>
    <row r="119" spans="1:27" ht="15" customHeight="1" x14ac:dyDescent="0.25">
      <c r="A119" s="2727"/>
      <c r="B119" s="2727"/>
      <c r="C119" s="2541"/>
      <c r="D119" s="2474"/>
      <c r="E119" s="2475"/>
      <c r="F119" s="3503" t="s">
        <v>136</v>
      </c>
      <c r="G119" s="3504"/>
      <c r="H119" s="3503" t="s">
        <v>137</v>
      </c>
      <c r="I119" s="3504"/>
      <c r="J119" s="3503" t="s">
        <v>138</v>
      </c>
      <c r="K119" s="3504"/>
      <c r="L119" s="3604" t="s">
        <v>139</v>
      </c>
      <c r="M119" s="3504"/>
      <c r="N119" s="3503" t="s">
        <v>109</v>
      </c>
      <c r="O119" s="3504"/>
      <c r="P119" s="3503" t="s">
        <v>110</v>
      </c>
      <c r="Q119" s="3504"/>
      <c r="R119" s="3503" t="s">
        <v>140</v>
      </c>
      <c r="S119" s="3504"/>
      <c r="T119" s="3503" t="s">
        <v>141</v>
      </c>
      <c r="U119" s="3504"/>
      <c r="V119" s="3503" t="s">
        <v>142</v>
      </c>
      <c r="W119" s="3504"/>
      <c r="X119" s="3503" t="s">
        <v>143</v>
      </c>
      <c r="Y119" s="3504"/>
      <c r="Z119" s="3527" t="s">
        <v>124</v>
      </c>
      <c r="AA119" s="3528"/>
    </row>
    <row r="120" spans="1:27" x14ac:dyDescent="0.25">
      <c r="A120" s="2479"/>
      <c r="B120" s="2479"/>
      <c r="C120" s="3586" t="s">
        <v>17</v>
      </c>
      <c r="D120" s="3606" t="s">
        <v>18</v>
      </c>
      <c r="E120" s="3651" t="s">
        <v>19</v>
      </c>
      <c r="F120" s="3586" t="s">
        <v>18</v>
      </c>
      <c r="G120" s="2342" t="s">
        <v>19</v>
      </c>
      <c r="H120" s="3586" t="s">
        <v>18</v>
      </c>
      <c r="I120" s="2342" t="s">
        <v>19</v>
      </c>
      <c r="J120" s="3586" t="s">
        <v>18</v>
      </c>
      <c r="K120" s="2342" t="s">
        <v>19</v>
      </c>
      <c r="L120" s="2404" t="s">
        <v>18</v>
      </c>
      <c r="M120" s="2342" t="s">
        <v>19</v>
      </c>
      <c r="N120" s="3586" t="s">
        <v>18</v>
      </c>
      <c r="O120" s="2342" t="s">
        <v>19</v>
      </c>
      <c r="P120" s="3586" t="s">
        <v>18</v>
      </c>
      <c r="Q120" s="2342" t="s">
        <v>19</v>
      </c>
      <c r="R120" s="3586" t="s">
        <v>18</v>
      </c>
      <c r="S120" s="3635" t="s">
        <v>19</v>
      </c>
      <c r="T120" s="3586" t="s">
        <v>18</v>
      </c>
      <c r="U120" s="2342" t="s">
        <v>19</v>
      </c>
      <c r="V120" s="3586" t="s">
        <v>18</v>
      </c>
      <c r="W120" s="2342" t="s">
        <v>19</v>
      </c>
      <c r="X120" s="3586" t="s">
        <v>18</v>
      </c>
      <c r="Y120" s="2342" t="s">
        <v>19</v>
      </c>
      <c r="Z120" s="3663" t="s">
        <v>18</v>
      </c>
      <c r="AA120" s="229" t="s">
        <v>19</v>
      </c>
    </row>
    <row r="121" spans="1:27" x14ac:dyDescent="0.25">
      <c r="A121" s="3664" t="s">
        <v>144</v>
      </c>
      <c r="B121" s="3614" t="s">
        <v>145</v>
      </c>
      <c r="C121" s="365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3665">
        <f t="shared" si="34"/>
        <v>0</v>
      </c>
      <c r="F121" s="3595"/>
      <c r="G121" s="3596"/>
      <c r="H121" s="3595"/>
      <c r="I121" s="3615"/>
      <c r="J121" s="3595"/>
      <c r="K121" s="3615"/>
      <c r="L121" s="3666"/>
      <c r="M121" s="3615"/>
      <c r="N121" s="3595"/>
      <c r="O121" s="3615"/>
      <c r="P121" s="3595"/>
      <c r="Q121" s="3615"/>
      <c r="R121" s="3595"/>
      <c r="S121" s="3615"/>
      <c r="T121" s="3595"/>
      <c r="U121" s="3615"/>
      <c r="V121" s="3616"/>
      <c r="W121" s="3615"/>
      <c r="X121" s="3616"/>
      <c r="Y121" s="3615"/>
      <c r="Z121" s="3662"/>
      <c r="AA121" s="3667"/>
    </row>
    <row r="122" spans="1:27" x14ac:dyDescent="0.25">
      <c r="A122" s="2546"/>
      <c r="B122" s="2348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2349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2349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2350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664" t="s">
        <v>150</v>
      </c>
      <c r="B126" s="3614" t="s">
        <v>145</v>
      </c>
      <c r="C126" s="3654">
        <f t="shared" si="33"/>
        <v>0</v>
      </c>
      <c r="D126" s="230">
        <f t="shared" si="34"/>
        <v>0</v>
      </c>
      <c r="E126" s="3665">
        <f t="shared" si="34"/>
        <v>0</v>
      </c>
      <c r="F126" s="3595"/>
      <c r="G126" s="3596"/>
      <c r="H126" s="3595"/>
      <c r="I126" s="3615"/>
      <c r="J126" s="3595"/>
      <c r="K126" s="3615"/>
      <c r="L126" s="3666"/>
      <c r="M126" s="3615"/>
      <c r="N126" s="3595"/>
      <c r="O126" s="3615"/>
      <c r="P126" s="3595"/>
      <c r="Q126" s="3615"/>
      <c r="R126" s="3595"/>
      <c r="S126" s="3615"/>
      <c r="T126" s="3595"/>
      <c r="U126" s="3615"/>
      <c r="V126" s="3616"/>
      <c r="W126" s="3615"/>
      <c r="X126" s="3616"/>
      <c r="Y126" s="3615"/>
      <c r="Z126" s="3662"/>
      <c r="AA126" s="3667"/>
    </row>
    <row r="127" spans="1:27" x14ac:dyDescent="0.25">
      <c r="A127" s="2546"/>
      <c r="B127" s="2348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2349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2349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2350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661" t="s">
        <v>151</v>
      </c>
      <c r="B131" s="3614" t="s">
        <v>145</v>
      </c>
      <c r="C131" s="3654">
        <f t="shared" si="33"/>
        <v>0</v>
      </c>
      <c r="D131" s="230">
        <f t="shared" si="34"/>
        <v>0</v>
      </c>
      <c r="E131" s="3665">
        <f t="shared" si="34"/>
        <v>0</v>
      </c>
      <c r="F131" s="3595"/>
      <c r="G131" s="3596"/>
      <c r="H131" s="3595"/>
      <c r="I131" s="3615"/>
      <c r="J131" s="3595"/>
      <c r="K131" s="3615"/>
      <c r="L131" s="3666"/>
      <c r="M131" s="3615"/>
      <c r="N131" s="3595"/>
      <c r="O131" s="3615"/>
      <c r="P131" s="3595"/>
      <c r="Q131" s="3615"/>
      <c r="R131" s="3595"/>
      <c r="S131" s="3615"/>
      <c r="T131" s="3595"/>
      <c r="U131" s="3615"/>
      <c r="V131" s="3616"/>
      <c r="W131" s="3615"/>
      <c r="X131" s="3616"/>
      <c r="Y131" s="3615"/>
      <c r="Z131" s="3662"/>
      <c r="AA131" s="3667"/>
    </row>
    <row r="132" spans="1:27" x14ac:dyDescent="0.25">
      <c r="A132" s="2732"/>
      <c r="B132" s="2348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2349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2349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2350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664" t="s">
        <v>152</v>
      </c>
      <c r="B136" s="3614" t="s">
        <v>145</v>
      </c>
      <c r="C136" s="3654">
        <f t="shared" si="33"/>
        <v>0</v>
      </c>
      <c r="D136" s="230">
        <f t="shared" si="34"/>
        <v>0</v>
      </c>
      <c r="E136" s="3665">
        <f t="shared" si="34"/>
        <v>0</v>
      </c>
      <c r="F136" s="3595"/>
      <c r="G136" s="3596"/>
      <c r="H136" s="3595"/>
      <c r="I136" s="3615"/>
      <c r="J136" s="3595"/>
      <c r="K136" s="3615"/>
      <c r="L136" s="3666"/>
      <c r="M136" s="3615"/>
      <c r="N136" s="3595"/>
      <c r="O136" s="3615"/>
      <c r="P136" s="3595"/>
      <c r="Q136" s="3615"/>
      <c r="R136" s="3595"/>
      <c r="S136" s="3615"/>
      <c r="T136" s="3595"/>
      <c r="U136" s="3615"/>
      <c r="V136" s="3616"/>
      <c r="W136" s="3615"/>
      <c r="X136" s="3616"/>
      <c r="Y136" s="3615"/>
      <c r="Z136" s="3662"/>
      <c r="AA136" s="3667"/>
    </row>
    <row r="137" spans="1:27" x14ac:dyDescent="0.25">
      <c r="A137" s="2546"/>
      <c r="B137" s="2348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2349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2349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2350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664" t="s">
        <v>153</v>
      </c>
      <c r="B141" s="3614" t="s">
        <v>145</v>
      </c>
      <c r="C141" s="3654">
        <f t="shared" si="33"/>
        <v>0</v>
      </c>
      <c r="D141" s="230">
        <f t="shared" si="34"/>
        <v>0</v>
      </c>
      <c r="E141" s="3665">
        <f t="shared" si="34"/>
        <v>0</v>
      </c>
      <c r="F141" s="3595"/>
      <c r="G141" s="3596"/>
      <c r="H141" s="3595"/>
      <c r="I141" s="3615"/>
      <c r="J141" s="3595"/>
      <c r="K141" s="3615"/>
      <c r="L141" s="3666"/>
      <c r="M141" s="3615"/>
      <c r="N141" s="3595"/>
      <c r="O141" s="3615"/>
      <c r="P141" s="3595"/>
      <c r="Q141" s="3615"/>
      <c r="R141" s="3595"/>
      <c r="S141" s="3615"/>
      <c r="T141" s="3595"/>
      <c r="U141" s="3615"/>
      <c r="V141" s="3616"/>
      <c r="W141" s="3615"/>
      <c r="X141" s="3616"/>
      <c r="Y141" s="3615"/>
      <c r="Z141" s="3662"/>
      <c r="AA141" s="3667"/>
    </row>
    <row r="142" spans="1:27" x14ac:dyDescent="0.25">
      <c r="A142" s="2546"/>
      <c r="B142" s="2348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2349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2349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2350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661" t="s">
        <v>154</v>
      </c>
      <c r="B146" s="3614" t="s">
        <v>145</v>
      </c>
      <c r="C146" s="3654">
        <f t="shared" si="33"/>
        <v>0</v>
      </c>
      <c r="D146" s="230">
        <f t="shared" si="34"/>
        <v>0</v>
      </c>
      <c r="E146" s="3665">
        <f t="shared" si="34"/>
        <v>0</v>
      </c>
      <c r="F146" s="3595"/>
      <c r="G146" s="3596"/>
      <c r="H146" s="3595"/>
      <c r="I146" s="3615"/>
      <c r="J146" s="3595"/>
      <c r="K146" s="3615"/>
      <c r="L146" s="3666"/>
      <c r="M146" s="3615"/>
      <c r="N146" s="3595"/>
      <c r="O146" s="3615"/>
      <c r="P146" s="3595"/>
      <c r="Q146" s="3615"/>
      <c r="R146" s="3595"/>
      <c r="S146" s="3615"/>
      <c r="T146" s="3595"/>
      <c r="U146" s="3615"/>
      <c r="V146" s="3616"/>
      <c r="W146" s="3615"/>
      <c r="X146" s="3616"/>
      <c r="Y146" s="3615"/>
      <c r="Z146" s="3662"/>
      <c r="AA146" s="3667"/>
    </row>
    <row r="147" spans="1:27" x14ac:dyDescent="0.25">
      <c r="A147" s="2732"/>
      <c r="B147" s="2348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2349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2349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2350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503" t="s">
        <v>155</v>
      </c>
      <c r="B151" s="3504"/>
      <c r="C151" s="3668">
        <f t="shared" ref="C151:AA151" si="35">SUM(C121:C150)</f>
        <v>0</v>
      </c>
      <c r="D151" s="3669">
        <f t="shared" si="35"/>
        <v>0</v>
      </c>
      <c r="E151" s="3670">
        <f t="shared" si="35"/>
        <v>0</v>
      </c>
      <c r="F151" s="3668">
        <f t="shared" si="35"/>
        <v>0</v>
      </c>
      <c r="G151" s="2398">
        <f t="shared" si="35"/>
        <v>0</v>
      </c>
      <c r="H151" s="3668">
        <f t="shared" si="35"/>
        <v>0</v>
      </c>
      <c r="I151" s="2398">
        <f t="shared" si="35"/>
        <v>0</v>
      </c>
      <c r="J151" s="3668">
        <f t="shared" si="35"/>
        <v>0</v>
      </c>
      <c r="K151" s="2398">
        <f t="shared" si="35"/>
        <v>0</v>
      </c>
      <c r="L151" s="3668">
        <f t="shared" si="35"/>
        <v>0</v>
      </c>
      <c r="M151" s="2398">
        <f t="shared" si="35"/>
        <v>0</v>
      </c>
      <c r="N151" s="3668">
        <f t="shared" si="35"/>
        <v>0</v>
      </c>
      <c r="O151" s="2398">
        <f t="shared" si="35"/>
        <v>0</v>
      </c>
      <c r="P151" s="3668">
        <f t="shared" si="35"/>
        <v>0</v>
      </c>
      <c r="Q151" s="2398">
        <f t="shared" si="35"/>
        <v>0</v>
      </c>
      <c r="R151" s="3668">
        <f t="shared" si="35"/>
        <v>0</v>
      </c>
      <c r="S151" s="2398">
        <f t="shared" si="35"/>
        <v>0</v>
      </c>
      <c r="T151" s="3668">
        <f t="shared" si="35"/>
        <v>0</v>
      </c>
      <c r="U151" s="2398">
        <f t="shared" si="35"/>
        <v>0</v>
      </c>
      <c r="V151" s="3668">
        <f t="shared" si="35"/>
        <v>0</v>
      </c>
      <c r="W151" s="2398">
        <f t="shared" si="35"/>
        <v>0</v>
      </c>
      <c r="X151" s="3668">
        <f t="shared" si="35"/>
        <v>0</v>
      </c>
      <c r="Y151" s="2398">
        <f t="shared" si="35"/>
        <v>0</v>
      </c>
      <c r="Z151" s="3671">
        <f t="shared" si="35"/>
        <v>0</v>
      </c>
      <c r="AA151" s="2400">
        <f t="shared" si="35"/>
        <v>0</v>
      </c>
    </row>
    <row r="152" spans="1:27" x14ac:dyDescent="0.25">
      <c r="A152" s="2740" t="s">
        <v>156</v>
      </c>
      <c r="B152" s="2348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47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2348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47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2349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47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2349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47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2350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672" t="s">
        <v>157</v>
      </c>
      <c r="B157" s="3614" t="s">
        <v>145</v>
      </c>
      <c r="C157" s="3654">
        <f t="shared" si="36"/>
        <v>0</v>
      </c>
      <c r="D157" s="230">
        <f t="shared" si="37"/>
        <v>0</v>
      </c>
      <c r="E157" s="3665">
        <f t="shared" si="37"/>
        <v>0</v>
      </c>
      <c r="F157" s="3595"/>
      <c r="G157" s="3596"/>
      <c r="H157" s="3595"/>
      <c r="I157" s="3615"/>
      <c r="J157" s="3595"/>
      <c r="K157" s="3615"/>
      <c r="L157" s="3666"/>
      <c r="M157" s="3615"/>
      <c r="N157" s="3595"/>
      <c r="O157" s="3615"/>
      <c r="P157" s="3595"/>
      <c r="Q157" s="3615"/>
      <c r="R157" s="3595"/>
      <c r="S157" s="3615"/>
      <c r="T157" s="3595"/>
      <c r="U157" s="3615"/>
      <c r="V157" s="3616"/>
      <c r="W157" s="3615"/>
      <c r="X157" s="3616"/>
      <c r="Y157" s="3615"/>
      <c r="Z157" s="3662"/>
      <c r="AA157" s="3667"/>
    </row>
    <row r="158" spans="1:27" x14ac:dyDescent="0.25">
      <c r="A158" s="2740"/>
      <c r="B158" s="2348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47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2349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47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2349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47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2350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503" t="s">
        <v>155</v>
      </c>
      <c r="B162" s="3504"/>
      <c r="C162" s="3668">
        <f t="shared" ref="C162:AA162" si="38">SUM(C152:C161)</f>
        <v>0</v>
      </c>
      <c r="D162" s="3669">
        <f t="shared" si="38"/>
        <v>0</v>
      </c>
      <c r="E162" s="3670">
        <f t="shared" si="38"/>
        <v>0</v>
      </c>
      <c r="F162" s="3668">
        <f t="shared" si="38"/>
        <v>0</v>
      </c>
      <c r="G162" s="2398">
        <f t="shared" si="38"/>
        <v>0</v>
      </c>
      <c r="H162" s="3668">
        <f t="shared" si="38"/>
        <v>0</v>
      </c>
      <c r="I162" s="2398">
        <f t="shared" si="38"/>
        <v>0</v>
      </c>
      <c r="J162" s="3668">
        <f t="shared" si="38"/>
        <v>0</v>
      </c>
      <c r="K162" s="2398">
        <f t="shared" si="38"/>
        <v>0</v>
      </c>
      <c r="L162" s="3668">
        <f t="shared" si="38"/>
        <v>0</v>
      </c>
      <c r="M162" s="2398">
        <f t="shared" si="38"/>
        <v>0</v>
      </c>
      <c r="N162" s="3668">
        <f t="shared" si="38"/>
        <v>0</v>
      </c>
      <c r="O162" s="2398">
        <f t="shared" si="38"/>
        <v>0</v>
      </c>
      <c r="P162" s="3668">
        <f t="shared" si="38"/>
        <v>0</v>
      </c>
      <c r="Q162" s="2398">
        <f t="shared" si="38"/>
        <v>0</v>
      </c>
      <c r="R162" s="3668">
        <f t="shared" si="38"/>
        <v>0</v>
      </c>
      <c r="S162" s="2398">
        <f t="shared" si="38"/>
        <v>0</v>
      </c>
      <c r="T162" s="3668">
        <f t="shared" si="38"/>
        <v>0</v>
      </c>
      <c r="U162" s="2398">
        <f t="shared" si="38"/>
        <v>0</v>
      </c>
      <c r="V162" s="3668">
        <f t="shared" si="38"/>
        <v>0</v>
      </c>
      <c r="W162" s="2398">
        <f t="shared" si="38"/>
        <v>0</v>
      </c>
      <c r="X162" s="3668">
        <f t="shared" si="38"/>
        <v>0</v>
      </c>
      <c r="Y162" s="2398">
        <f t="shared" si="38"/>
        <v>0</v>
      </c>
      <c r="Z162" s="3671">
        <f t="shared" si="38"/>
        <v>0</v>
      </c>
      <c r="AA162" s="2400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644" t="s">
        <v>65</v>
      </c>
      <c r="D164" s="2471"/>
      <c r="E164" s="2472"/>
      <c r="F164" s="3503" t="s">
        <v>6</v>
      </c>
      <c r="G164" s="3604"/>
      <c r="H164" s="3604"/>
      <c r="I164" s="3604"/>
      <c r="J164" s="3604"/>
      <c r="K164" s="3604"/>
      <c r="L164" s="3604"/>
      <c r="M164" s="3604"/>
      <c r="N164" s="3604"/>
      <c r="O164" s="3604"/>
      <c r="P164" s="3604"/>
      <c r="Q164" s="3604"/>
      <c r="R164" s="3604"/>
      <c r="S164" s="3604"/>
      <c r="T164" s="3604"/>
      <c r="U164" s="3604"/>
      <c r="V164" s="3604"/>
      <c r="W164" s="3604"/>
      <c r="X164" s="3604"/>
      <c r="Y164" s="3604"/>
      <c r="Z164" s="3604"/>
      <c r="AA164" s="3604"/>
      <c r="AB164" s="3604"/>
      <c r="AC164" s="3604"/>
      <c r="AD164" s="3604"/>
      <c r="AE164" s="3604"/>
      <c r="AF164" s="3604"/>
      <c r="AG164" s="3604"/>
      <c r="AH164" s="3604"/>
      <c r="AI164" s="3604"/>
      <c r="AJ164" s="3604"/>
      <c r="AK164" s="3604"/>
      <c r="AL164" s="3604"/>
      <c r="AM164" s="3504"/>
    </row>
    <row r="165" spans="1:39" ht="15" customHeight="1" x14ac:dyDescent="0.25">
      <c r="A165" s="2540"/>
      <c r="B165" s="2489"/>
      <c r="C165" s="2541"/>
      <c r="D165" s="2474"/>
      <c r="E165" s="2475"/>
      <c r="F165" s="3503" t="s">
        <v>159</v>
      </c>
      <c r="G165" s="3504"/>
      <c r="H165" s="3503" t="s">
        <v>139</v>
      </c>
      <c r="I165" s="3504"/>
      <c r="J165" s="3503" t="s">
        <v>109</v>
      </c>
      <c r="K165" s="3504"/>
      <c r="L165" s="3673" t="s">
        <v>110</v>
      </c>
      <c r="M165" s="3674"/>
      <c r="N165" s="3674" t="s">
        <v>140</v>
      </c>
      <c r="O165" s="3675"/>
      <c r="P165" s="3503" t="s">
        <v>160</v>
      </c>
      <c r="Q165" s="3504"/>
      <c r="R165" s="3604" t="s">
        <v>161</v>
      </c>
      <c r="S165" s="3504"/>
      <c r="T165" s="3604" t="s">
        <v>162</v>
      </c>
      <c r="U165" s="3504"/>
      <c r="V165" s="3503" t="s">
        <v>163</v>
      </c>
      <c r="W165" s="3504"/>
      <c r="X165" s="3604" t="s">
        <v>164</v>
      </c>
      <c r="Y165" s="3504"/>
      <c r="Z165" s="3527" t="s">
        <v>165</v>
      </c>
      <c r="AA165" s="3528"/>
      <c r="AB165" s="3527" t="s">
        <v>166</v>
      </c>
      <c r="AC165" s="3528"/>
      <c r="AD165" s="3527" t="s">
        <v>167</v>
      </c>
      <c r="AE165" s="3528"/>
      <c r="AF165" s="3527" t="s">
        <v>142</v>
      </c>
      <c r="AG165" s="3528"/>
      <c r="AH165" s="3527" t="s">
        <v>168</v>
      </c>
      <c r="AI165" s="3528"/>
      <c r="AJ165" s="3527" t="s">
        <v>169</v>
      </c>
      <c r="AK165" s="3528"/>
      <c r="AL165" s="3676" t="s">
        <v>124</v>
      </c>
      <c r="AM165" s="3528"/>
    </row>
    <row r="166" spans="1:39" x14ac:dyDescent="0.25">
      <c r="A166" s="2474"/>
      <c r="B166" s="2475"/>
      <c r="C166" s="1737" t="s">
        <v>17</v>
      </c>
      <c r="D166" s="2401" t="s">
        <v>18</v>
      </c>
      <c r="E166" s="2352" t="s">
        <v>19</v>
      </c>
      <c r="F166" s="19" t="s">
        <v>18</v>
      </c>
      <c r="G166" s="2352" t="s">
        <v>19</v>
      </c>
      <c r="H166" s="19" t="s">
        <v>18</v>
      </c>
      <c r="I166" s="2352" t="s">
        <v>19</v>
      </c>
      <c r="J166" s="19" t="s">
        <v>18</v>
      </c>
      <c r="K166" s="2352" t="s">
        <v>19</v>
      </c>
      <c r="L166" s="3586" t="s">
        <v>18</v>
      </c>
      <c r="M166" s="277" t="s">
        <v>19</v>
      </c>
      <c r="N166" s="3606" t="s">
        <v>18</v>
      </c>
      <c r="O166" s="3651" t="s">
        <v>19</v>
      </c>
      <c r="P166" s="3606" t="s">
        <v>18</v>
      </c>
      <c r="Q166" s="3651" t="s">
        <v>19</v>
      </c>
      <c r="R166" s="2404" t="s">
        <v>18</v>
      </c>
      <c r="S166" s="2342" t="s">
        <v>19</v>
      </c>
      <c r="T166" s="2404" t="s">
        <v>18</v>
      </c>
      <c r="U166" s="2342" t="s">
        <v>19</v>
      </c>
      <c r="V166" s="3586" t="s">
        <v>18</v>
      </c>
      <c r="W166" s="2342" t="s">
        <v>19</v>
      </c>
      <c r="X166" s="2404" t="s">
        <v>18</v>
      </c>
      <c r="Y166" s="2342" t="s">
        <v>19</v>
      </c>
      <c r="Z166" s="3663" t="s">
        <v>18</v>
      </c>
      <c r="AA166" s="229" t="s">
        <v>19</v>
      </c>
      <c r="AB166" s="3663" t="s">
        <v>18</v>
      </c>
      <c r="AC166" s="229" t="s">
        <v>19</v>
      </c>
      <c r="AD166" s="3663" t="s">
        <v>18</v>
      </c>
      <c r="AE166" s="229" t="s">
        <v>19</v>
      </c>
      <c r="AF166" s="3663" t="s">
        <v>18</v>
      </c>
      <c r="AG166" s="229" t="s">
        <v>19</v>
      </c>
      <c r="AH166" s="3663" t="s">
        <v>18</v>
      </c>
      <c r="AI166" s="229" t="s">
        <v>19</v>
      </c>
      <c r="AJ166" s="3663" t="s">
        <v>18</v>
      </c>
      <c r="AK166" s="229" t="s">
        <v>19</v>
      </c>
      <c r="AL166" s="2402" t="s">
        <v>18</v>
      </c>
      <c r="AM166" s="229" t="s">
        <v>19</v>
      </c>
    </row>
    <row r="167" spans="1:39" x14ac:dyDescent="0.25">
      <c r="A167" s="2554" t="s">
        <v>170</v>
      </c>
      <c r="B167" s="3677" t="s">
        <v>171</v>
      </c>
      <c r="C167" s="365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3627">
        <f t="shared" si="40"/>
        <v>0</v>
      </c>
      <c r="F167" s="3595"/>
      <c r="G167" s="3615"/>
      <c r="H167" s="3595"/>
      <c r="I167" s="3615"/>
      <c r="J167" s="3595"/>
      <c r="K167" s="3615"/>
      <c r="L167" s="3595"/>
      <c r="M167" s="279"/>
      <c r="N167" s="279"/>
      <c r="O167" s="3615"/>
      <c r="P167" s="3595"/>
      <c r="Q167" s="3615"/>
      <c r="R167" s="3641"/>
      <c r="S167" s="3615"/>
      <c r="T167" s="3641"/>
      <c r="U167" s="3615"/>
      <c r="V167" s="3595"/>
      <c r="W167" s="3615"/>
      <c r="X167" s="3641"/>
      <c r="Y167" s="3615"/>
      <c r="Z167" s="3678"/>
      <c r="AA167" s="3667"/>
      <c r="AB167" s="3678"/>
      <c r="AC167" s="3667"/>
      <c r="AD167" s="3678"/>
      <c r="AE167" s="3667"/>
      <c r="AF167" s="3678"/>
      <c r="AG167" s="3667"/>
      <c r="AH167" s="3678"/>
      <c r="AI167" s="3667"/>
      <c r="AJ167" s="3678"/>
      <c r="AK167" s="3667"/>
      <c r="AL167" s="3679"/>
      <c r="AM167" s="3667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02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3677" t="s">
        <v>171</v>
      </c>
      <c r="C170" s="3654">
        <f t="shared" si="39"/>
        <v>0</v>
      </c>
      <c r="D170" s="230">
        <f t="shared" si="40"/>
        <v>0</v>
      </c>
      <c r="E170" s="3627">
        <f t="shared" si="40"/>
        <v>0</v>
      </c>
      <c r="F170" s="3595"/>
      <c r="G170" s="3615"/>
      <c r="H170" s="3595"/>
      <c r="I170" s="3615"/>
      <c r="J170" s="3595"/>
      <c r="K170" s="3615"/>
      <c r="L170" s="3595"/>
      <c r="M170" s="279"/>
      <c r="N170" s="279"/>
      <c r="O170" s="3615"/>
      <c r="P170" s="3595"/>
      <c r="Q170" s="3615"/>
      <c r="R170" s="3641"/>
      <c r="S170" s="3615"/>
      <c r="T170" s="3641"/>
      <c r="U170" s="3615"/>
      <c r="V170" s="3595"/>
      <c r="W170" s="3615"/>
      <c r="X170" s="3641"/>
      <c r="Y170" s="3615"/>
      <c r="Z170" s="3678"/>
      <c r="AA170" s="3667"/>
      <c r="AB170" s="3678"/>
      <c r="AC170" s="3667"/>
      <c r="AD170" s="3678"/>
      <c r="AE170" s="3667"/>
      <c r="AF170" s="3678"/>
      <c r="AG170" s="3667"/>
      <c r="AH170" s="3678"/>
      <c r="AI170" s="3667"/>
      <c r="AJ170" s="3678"/>
      <c r="AK170" s="3667"/>
      <c r="AL170" s="3679"/>
      <c r="AM170" s="3667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02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646" t="s">
        <v>25</v>
      </c>
      <c r="B174" s="3646" t="s">
        <v>26</v>
      </c>
      <c r="C174" s="3644" t="s">
        <v>65</v>
      </c>
      <c r="D174" s="2471"/>
      <c r="E174" s="2472"/>
      <c r="F174" s="3503" t="s">
        <v>6</v>
      </c>
      <c r="G174" s="3604"/>
      <c r="H174" s="3604"/>
      <c r="I174" s="3604"/>
      <c r="J174" s="3604"/>
      <c r="K174" s="3604"/>
      <c r="L174" s="3604"/>
      <c r="M174" s="3604"/>
      <c r="N174" s="3604"/>
      <c r="O174" s="3504"/>
    </row>
    <row r="175" spans="1:39" ht="15" customHeight="1" x14ac:dyDescent="0.25">
      <c r="A175" s="2727"/>
      <c r="B175" s="2727"/>
      <c r="C175" s="2541"/>
      <c r="D175" s="2474"/>
      <c r="E175" s="2475"/>
      <c r="F175" s="3503" t="s">
        <v>167</v>
      </c>
      <c r="G175" s="3504"/>
      <c r="H175" s="3503" t="s">
        <v>142</v>
      </c>
      <c r="I175" s="3504"/>
      <c r="J175" s="3503" t="s">
        <v>168</v>
      </c>
      <c r="K175" s="3504"/>
      <c r="L175" s="3503" t="s">
        <v>169</v>
      </c>
      <c r="M175" s="3504"/>
      <c r="N175" s="3503" t="s">
        <v>124</v>
      </c>
      <c r="O175" s="3504"/>
    </row>
    <row r="176" spans="1:39" x14ac:dyDescent="0.25">
      <c r="A176" s="2479"/>
      <c r="B176" s="2479"/>
      <c r="C176" s="1737" t="s">
        <v>17</v>
      </c>
      <c r="D176" s="2401" t="s">
        <v>18</v>
      </c>
      <c r="E176" s="2352" t="s">
        <v>19</v>
      </c>
      <c r="F176" s="19" t="s">
        <v>18</v>
      </c>
      <c r="G176" s="2352" t="s">
        <v>19</v>
      </c>
      <c r="H176" s="19" t="s">
        <v>18</v>
      </c>
      <c r="I176" s="2352" t="s">
        <v>19</v>
      </c>
      <c r="J176" s="19" t="s">
        <v>18</v>
      </c>
      <c r="K176" s="2352" t="s">
        <v>19</v>
      </c>
      <c r="L176" s="19" t="s">
        <v>18</v>
      </c>
      <c r="M176" s="2352" t="s">
        <v>19</v>
      </c>
      <c r="N176" s="19" t="s">
        <v>18</v>
      </c>
      <c r="O176" s="2352" t="s">
        <v>19</v>
      </c>
    </row>
    <row r="177" spans="1:17" x14ac:dyDescent="0.25">
      <c r="A177" s="3661" t="s">
        <v>176</v>
      </c>
      <c r="B177" s="3677" t="s">
        <v>177</v>
      </c>
      <c r="C177" s="3654">
        <f t="shared" ref="C177:C182" si="41">SUM(D177+E177)</f>
        <v>0</v>
      </c>
      <c r="D177" s="230">
        <f t="shared" ref="D177:E182" si="42">SUM(F177+H177+J177+L177+N177)</f>
        <v>0</v>
      </c>
      <c r="E177" s="3627">
        <f t="shared" si="42"/>
        <v>0</v>
      </c>
      <c r="F177" s="3595"/>
      <c r="G177" s="3617"/>
      <c r="H177" s="3595"/>
      <c r="I177" s="3615"/>
      <c r="J177" s="3641"/>
      <c r="K177" s="3617"/>
      <c r="L177" s="3595"/>
      <c r="M177" s="3615"/>
      <c r="N177" s="3595"/>
      <c r="O177" s="3615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661" t="s">
        <v>180</v>
      </c>
      <c r="B180" s="3677" t="s">
        <v>177</v>
      </c>
      <c r="C180" s="3654">
        <f t="shared" si="41"/>
        <v>0</v>
      </c>
      <c r="D180" s="230">
        <f t="shared" si="42"/>
        <v>0</v>
      </c>
      <c r="E180" s="3627">
        <f t="shared" si="42"/>
        <v>0</v>
      </c>
      <c r="F180" s="3595"/>
      <c r="G180" s="3615"/>
      <c r="H180" s="3595"/>
      <c r="I180" s="3617"/>
      <c r="J180" s="3595"/>
      <c r="K180" s="3615"/>
      <c r="L180" s="3641"/>
      <c r="M180" s="3617"/>
      <c r="N180" s="3595"/>
      <c r="O180" s="3615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644" t="s">
        <v>182</v>
      </c>
      <c r="B184" s="2472"/>
      <c r="C184" s="3644" t="s">
        <v>65</v>
      </c>
      <c r="D184" s="2471"/>
      <c r="E184" s="2472"/>
      <c r="F184" s="3503" t="s">
        <v>6</v>
      </c>
      <c r="G184" s="3604"/>
      <c r="H184" s="3604"/>
      <c r="I184" s="3604"/>
      <c r="J184" s="3604"/>
      <c r="K184" s="3604"/>
      <c r="L184" s="3604"/>
      <c r="M184" s="3604"/>
      <c r="N184" s="3604"/>
      <c r="O184" s="3604"/>
      <c r="P184" s="3604"/>
      <c r="Q184" s="3504"/>
    </row>
    <row r="185" spans="1:17" ht="15" customHeight="1" x14ac:dyDescent="0.25">
      <c r="A185" s="2759"/>
      <c r="B185" s="2489"/>
      <c r="C185" s="2541"/>
      <c r="D185" s="2474"/>
      <c r="E185" s="2475"/>
      <c r="F185" s="3503" t="s">
        <v>142</v>
      </c>
      <c r="G185" s="3504"/>
      <c r="H185" s="3503" t="s">
        <v>168</v>
      </c>
      <c r="I185" s="3504"/>
      <c r="J185" s="3503" t="s">
        <v>169</v>
      </c>
      <c r="K185" s="3504"/>
      <c r="L185" s="3503" t="s">
        <v>183</v>
      </c>
      <c r="M185" s="3504"/>
      <c r="N185" s="3503" t="s">
        <v>184</v>
      </c>
      <c r="O185" s="3504"/>
      <c r="P185" s="3503" t="s">
        <v>185</v>
      </c>
      <c r="Q185" s="3504"/>
    </row>
    <row r="186" spans="1:17" x14ac:dyDescent="0.25">
      <c r="A186" s="2541"/>
      <c r="B186" s="2475"/>
      <c r="C186" s="1737" t="s">
        <v>17</v>
      </c>
      <c r="D186" s="2401" t="s">
        <v>18</v>
      </c>
      <c r="E186" s="2352" t="s">
        <v>19</v>
      </c>
      <c r="F186" s="19" t="s">
        <v>18</v>
      </c>
      <c r="G186" s="2352" t="s">
        <v>19</v>
      </c>
      <c r="H186" s="19" t="s">
        <v>18</v>
      </c>
      <c r="I186" s="2352" t="s">
        <v>19</v>
      </c>
      <c r="J186" s="19" t="s">
        <v>18</v>
      </c>
      <c r="K186" s="2351" t="s">
        <v>19</v>
      </c>
      <c r="L186" s="19" t="s">
        <v>18</v>
      </c>
      <c r="M186" s="2352" t="s">
        <v>19</v>
      </c>
      <c r="N186" s="19" t="s">
        <v>18</v>
      </c>
      <c r="O186" s="2352" t="s">
        <v>19</v>
      </c>
      <c r="P186" s="19" t="s">
        <v>18</v>
      </c>
      <c r="Q186" s="2351" t="s">
        <v>19</v>
      </c>
    </row>
    <row r="187" spans="1:17" x14ac:dyDescent="0.25">
      <c r="A187" s="3637" t="s">
        <v>186</v>
      </c>
      <c r="B187" s="3638"/>
      <c r="C187" s="3654">
        <f>SUM(D187+E187)</f>
        <v>24</v>
      </c>
      <c r="D187" s="230">
        <f t="shared" ref="D187:E189" si="43">SUM(F187+H187+J187+L187+N187+P187)</f>
        <v>12</v>
      </c>
      <c r="E187" s="3627">
        <f t="shared" si="43"/>
        <v>12</v>
      </c>
      <c r="F187" s="3595">
        <v>1</v>
      </c>
      <c r="G187" s="3617">
        <v>3</v>
      </c>
      <c r="H187" s="3595">
        <v>5</v>
      </c>
      <c r="I187" s="3615">
        <v>1</v>
      </c>
      <c r="J187" s="3641">
        <v>1</v>
      </c>
      <c r="K187" s="3615">
        <v>3</v>
      </c>
      <c r="L187" s="3641">
        <v>2</v>
      </c>
      <c r="M187" s="3617">
        <v>2</v>
      </c>
      <c r="N187" s="3595">
        <v>1</v>
      </c>
      <c r="O187" s="3615">
        <v>3</v>
      </c>
      <c r="P187" s="3641">
        <v>2</v>
      </c>
      <c r="Q187" s="3615">
        <v>0</v>
      </c>
    </row>
    <row r="188" spans="1:17" x14ac:dyDescent="0.25">
      <c r="A188" s="2557" t="s">
        <v>187</v>
      </c>
      <c r="B188" s="2518"/>
      <c r="C188" s="240">
        <f>SUM(D188+E188)</f>
        <v>141</v>
      </c>
      <c r="D188" s="241">
        <f t="shared" si="43"/>
        <v>63</v>
      </c>
      <c r="E188" s="292">
        <f t="shared" si="43"/>
        <v>78</v>
      </c>
      <c r="F188" s="799">
        <v>16</v>
      </c>
      <c r="G188" s="293">
        <v>19</v>
      </c>
      <c r="H188" s="799">
        <v>12</v>
      </c>
      <c r="I188" s="260">
        <v>15</v>
      </c>
      <c r="J188" s="294">
        <v>15</v>
      </c>
      <c r="K188" s="260">
        <v>18</v>
      </c>
      <c r="L188" s="294">
        <v>9</v>
      </c>
      <c r="M188" s="293">
        <v>12</v>
      </c>
      <c r="N188" s="799">
        <v>6</v>
      </c>
      <c r="O188" s="260">
        <v>9</v>
      </c>
      <c r="P188" s="294">
        <v>5</v>
      </c>
      <c r="Q188" s="260">
        <v>5</v>
      </c>
    </row>
    <row r="189" spans="1:17" ht="15" customHeight="1" x14ac:dyDescent="0.25">
      <c r="A189" s="2558" t="s">
        <v>188</v>
      </c>
      <c r="B189" s="2559"/>
      <c r="C189" s="299">
        <f>SUM(D189+E189)</f>
        <v>18</v>
      </c>
      <c r="D189" s="241">
        <f t="shared" si="43"/>
        <v>8</v>
      </c>
      <c r="E189" s="106">
        <f t="shared" si="43"/>
        <v>10</v>
      </c>
      <c r="F189" s="51">
        <v>1</v>
      </c>
      <c r="G189" s="54">
        <v>1</v>
      </c>
      <c r="H189" s="51">
        <v>2</v>
      </c>
      <c r="I189" s="52">
        <v>4</v>
      </c>
      <c r="J189" s="132">
        <v>2</v>
      </c>
      <c r="K189" s="52">
        <v>0</v>
      </c>
      <c r="L189" s="132">
        <v>1</v>
      </c>
      <c r="M189" s="54">
        <v>2</v>
      </c>
      <c r="N189" s="51">
        <v>1</v>
      </c>
      <c r="O189" s="52">
        <v>2</v>
      </c>
      <c r="P189" s="132">
        <v>1</v>
      </c>
      <c r="Q189" s="52">
        <v>1</v>
      </c>
    </row>
    <row r="190" spans="1:17" x14ac:dyDescent="0.25">
      <c r="A190" s="3503" t="s">
        <v>65</v>
      </c>
      <c r="B190" s="3504"/>
      <c r="C190" s="3631">
        <f t="shared" ref="C190:Q190" si="44">SUM(C187:C189)</f>
        <v>183</v>
      </c>
      <c r="D190" s="3680">
        <f t="shared" si="44"/>
        <v>83</v>
      </c>
      <c r="E190" s="2390">
        <f t="shared" si="44"/>
        <v>100</v>
      </c>
      <c r="F190" s="3631">
        <f t="shared" si="44"/>
        <v>18</v>
      </c>
      <c r="G190" s="2390">
        <f t="shared" si="44"/>
        <v>23</v>
      </c>
      <c r="H190" s="3631">
        <f t="shared" si="44"/>
        <v>19</v>
      </c>
      <c r="I190" s="2390">
        <f t="shared" si="44"/>
        <v>20</v>
      </c>
      <c r="J190" s="3631">
        <f t="shared" si="44"/>
        <v>18</v>
      </c>
      <c r="K190" s="2390">
        <f t="shared" si="44"/>
        <v>21</v>
      </c>
      <c r="L190" s="3631">
        <f t="shared" si="44"/>
        <v>12</v>
      </c>
      <c r="M190" s="2390">
        <f t="shared" si="44"/>
        <v>16</v>
      </c>
      <c r="N190" s="3631">
        <f t="shared" si="44"/>
        <v>8</v>
      </c>
      <c r="O190" s="2390">
        <f t="shared" si="44"/>
        <v>14</v>
      </c>
      <c r="P190" s="3631">
        <f t="shared" si="44"/>
        <v>8</v>
      </c>
      <c r="Q190" s="3634">
        <f t="shared" si="44"/>
        <v>6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644" t="s">
        <v>191</v>
      </c>
      <c r="B193" s="2472"/>
      <c r="C193" s="3681" t="s">
        <v>116</v>
      </c>
      <c r="D193" s="2561"/>
      <c r="E193" s="3682"/>
      <c r="F193" s="3510" t="s">
        <v>6</v>
      </c>
      <c r="G193" s="3602"/>
      <c r="H193" s="3602"/>
      <c r="I193" s="3602"/>
      <c r="J193" s="3602"/>
      <c r="K193" s="3602"/>
      <c r="L193" s="3602"/>
      <c r="M193" s="3602"/>
      <c r="N193" s="3602"/>
      <c r="O193" s="3602"/>
      <c r="P193" s="3602"/>
      <c r="Q193" s="3602"/>
      <c r="R193" s="3602"/>
      <c r="S193" s="3602"/>
      <c r="T193" s="3602"/>
      <c r="U193" s="3526"/>
    </row>
    <row r="194" spans="1:94" ht="15" customHeight="1" x14ac:dyDescent="0.25">
      <c r="A194" s="2759"/>
      <c r="B194" s="2489"/>
      <c r="C194" s="2563"/>
      <c r="D194" s="2564"/>
      <c r="E194" s="2565"/>
      <c r="F194" s="3673" t="s">
        <v>159</v>
      </c>
      <c r="G194" s="3675"/>
      <c r="H194" s="3533" t="s">
        <v>139</v>
      </c>
      <c r="I194" s="3675"/>
      <c r="J194" s="3673" t="s">
        <v>109</v>
      </c>
      <c r="K194" s="3675"/>
      <c r="L194" s="3533" t="s">
        <v>110</v>
      </c>
      <c r="M194" s="3675"/>
      <c r="N194" s="3533" t="s">
        <v>140</v>
      </c>
      <c r="O194" s="3675"/>
      <c r="P194" s="3533" t="s">
        <v>192</v>
      </c>
      <c r="Q194" s="3675"/>
      <c r="R194" s="3533" t="s">
        <v>193</v>
      </c>
      <c r="S194" s="3675"/>
      <c r="T194" s="2501" t="s">
        <v>194</v>
      </c>
      <c r="U194" s="2494"/>
    </row>
    <row r="195" spans="1:94" x14ac:dyDescent="0.25">
      <c r="A195" s="2541"/>
      <c r="B195" s="2475"/>
      <c r="C195" s="3586" t="s">
        <v>17</v>
      </c>
      <c r="D195" s="2404" t="s">
        <v>18</v>
      </c>
      <c r="E195" s="2361" t="s">
        <v>19</v>
      </c>
      <c r="F195" s="3586" t="s">
        <v>18</v>
      </c>
      <c r="G195" s="3651" t="s">
        <v>19</v>
      </c>
      <c r="H195" s="2404" t="s">
        <v>18</v>
      </c>
      <c r="I195" s="3651" t="s">
        <v>19</v>
      </c>
      <c r="J195" s="3586" t="s">
        <v>18</v>
      </c>
      <c r="K195" s="3651" t="s">
        <v>19</v>
      </c>
      <c r="L195" s="2404" t="s">
        <v>18</v>
      </c>
      <c r="M195" s="3651" t="s">
        <v>19</v>
      </c>
      <c r="N195" s="2404" t="s">
        <v>18</v>
      </c>
      <c r="O195" s="3651" t="s">
        <v>19</v>
      </c>
      <c r="P195" s="2404" t="s">
        <v>18</v>
      </c>
      <c r="Q195" s="3651" t="s">
        <v>19</v>
      </c>
      <c r="R195" s="2404" t="s">
        <v>18</v>
      </c>
      <c r="S195" s="3651" t="s">
        <v>19</v>
      </c>
      <c r="T195" s="2404" t="s">
        <v>18</v>
      </c>
      <c r="U195" s="3651" t="s">
        <v>19</v>
      </c>
    </row>
    <row r="196" spans="1:94" x14ac:dyDescent="0.25">
      <c r="A196" s="3683" t="s">
        <v>195</v>
      </c>
      <c r="B196" s="3684"/>
      <c r="C196" s="49">
        <f>SUM(D196+E196)</f>
        <v>0</v>
      </c>
      <c r="D196" s="302">
        <f t="shared" ref="D196:E198" si="45">SUM(F196+H196+J196+L196+N196+P196+R196+T196)</f>
        <v>0</v>
      </c>
      <c r="E196" s="615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534" t="s">
        <v>197</v>
      </c>
      <c r="B198" s="3535"/>
      <c r="C198" s="3630">
        <f>SUM(D198+E198)</f>
        <v>0</v>
      </c>
      <c r="D198" s="2376">
        <f t="shared" si="45"/>
        <v>0</v>
      </c>
      <c r="E198" s="2364">
        <f t="shared" si="45"/>
        <v>0</v>
      </c>
      <c r="F198" s="3631">
        <f t="shared" ref="F198:U198" si="46">SUM(F196:F197)</f>
        <v>0</v>
      </c>
      <c r="G198" s="3634">
        <f t="shared" si="46"/>
        <v>0</v>
      </c>
      <c r="H198" s="2390">
        <f t="shared" si="46"/>
        <v>0</v>
      </c>
      <c r="I198" s="3634">
        <f t="shared" si="46"/>
        <v>0</v>
      </c>
      <c r="J198" s="3631">
        <f t="shared" si="46"/>
        <v>0</v>
      </c>
      <c r="K198" s="3634">
        <f t="shared" si="46"/>
        <v>0</v>
      </c>
      <c r="L198" s="2390">
        <f t="shared" si="46"/>
        <v>0</v>
      </c>
      <c r="M198" s="3634">
        <f t="shared" si="46"/>
        <v>0</v>
      </c>
      <c r="N198" s="2390">
        <f t="shared" si="46"/>
        <v>0</v>
      </c>
      <c r="O198" s="3634">
        <f t="shared" si="46"/>
        <v>0</v>
      </c>
      <c r="P198" s="2390">
        <f t="shared" si="46"/>
        <v>0</v>
      </c>
      <c r="Q198" s="3634">
        <f t="shared" si="46"/>
        <v>0</v>
      </c>
      <c r="R198" s="2390">
        <f t="shared" si="46"/>
        <v>0</v>
      </c>
      <c r="S198" s="3634">
        <f t="shared" si="46"/>
        <v>0</v>
      </c>
      <c r="T198" s="2390">
        <f t="shared" si="46"/>
        <v>0</v>
      </c>
      <c r="U198" s="3634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685" t="s">
        <v>199</v>
      </c>
      <c r="B200" s="2573"/>
      <c r="C200" s="3686" t="s">
        <v>65</v>
      </c>
      <c r="D200" s="2579"/>
      <c r="E200" s="2580"/>
      <c r="F200" s="3687" t="s">
        <v>6</v>
      </c>
      <c r="G200" s="3687"/>
      <c r="H200" s="3687"/>
      <c r="I200" s="3687"/>
      <c r="J200" s="3687"/>
      <c r="K200" s="3687"/>
      <c r="L200" s="3687"/>
      <c r="M200" s="3687"/>
      <c r="N200" s="3687"/>
      <c r="O200" s="3687"/>
      <c r="P200" s="3687"/>
      <c r="Q200" s="3687"/>
      <c r="R200" s="3687"/>
      <c r="S200" s="3687"/>
      <c r="T200" s="3687"/>
      <c r="U200" s="3687"/>
      <c r="V200" s="3687"/>
      <c r="W200" s="3687"/>
      <c r="X200" s="3687"/>
      <c r="Y200" s="3687"/>
      <c r="Z200" s="3687"/>
      <c r="AA200" s="3687"/>
      <c r="AB200" s="3687"/>
      <c r="AC200" s="3688"/>
      <c r="AD200" s="3541" t="s">
        <v>200</v>
      </c>
      <c r="AE200" s="2588"/>
      <c r="AF200" s="2591" t="s">
        <v>201</v>
      </c>
      <c r="AG200" s="2588"/>
      <c r="AH200" s="3689" t="s">
        <v>28</v>
      </c>
      <c r="AI200" s="3690" t="s">
        <v>29</v>
      </c>
    </row>
    <row r="201" spans="1:94" x14ac:dyDescent="0.25">
      <c r="A201" s="2775"/>
      <c r="B201" s="2575"/>
      <c r="C201" s="2581"/>
      <c r="D201" s="2582"/>
      <c r="E201" s="2583"/>
      <c r="F201" s="3510" t="s">
        <v>202</v>
      </c>
      <c r="G201" s="3526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691" t="s">
        <v>209</v>
      </c>
      <c r="U201" s="3691"/>
      <c r="V201" s="3691" t="s">
        <v>210</v>
      </c>
      <c r="W201" s="3691"/>
      <c r="X201" s="3691" t="s">
        <v>211</v>
      </c>
      <c r="Y201" s="3691"/>
      <c r="Z201" s="3533" t="s">
        <v>117</v>
      </c>
      <c r="AA201" s="3675"/>
      <c r="AB201" s="3533" t="s">
        <v>118</v>
      </c>
      <c r="AC201" s="3692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798" t="s">
        <v>212</v>
      </c>
      <c r="D202" s="307" t="s">
        <v>18</v>
      </c>
      <c r="E202" s="2346" t="s">
        <v>19</v>
      </c>
      <c r="F202" s="3693" t="s">
        <v>18</v>
      </c>
      <c r="G202" s="3694" t="s">
        <v>19</v>
      </c>
      <c r="H202" s="3693" t="s">
        <v>18</v>
      </c>
      <c r="I202" s="3694" t="s">
        <v>19</v>
      </c>
      <c r="J202" s="3693" t="s">
        <v>18</v>
      </c>
      <c r="K202" s="3694" t="s">
        <v>19</v>
      </c>
      <c r="L202" s="3693" t="s">
        <v>18</v>
      </c>
      <c r="M202" s="3694" t="s">
        <v>19</v>
      </c>
      <c r="N202" s="3693" t="s">
        <v>18</v>
      </c>
      <c r="O202" s="3694" t="s">
        <v>19</v>
      </c>
      <c r="P202" s="3693" t="s">
        <v>18</v>
      </c>
      <c r="Q202" s="3694" t="s">
        <v>19</v>
      </c>
      <c r="R202" s="3693" t="s">
        <v>18</v>
      </c>
      <c r="S202" s="3694" t="s">
        <v>19</v>
      </c>
      <c r="T202" s="3693" t="s">
        <v>18</v>
      </c>
      <c r="U202" s="3694" t="s">
        <v>19</v>
      </c>
      <c r="V202" s="3693" t="s">
        <v>18</v>
      </c>
      <c r="W202" s="3694" t="s">
        <v>19</v>
      </c>
      <c r="X202" s="3693" t="s">
        <v>18</v>
      </c>
      <c r="Y202" s="3694" t="s">
        <v>19</v>
      </c>
      <c r="Z202" s="3693" t="s">
        <v>18</v>
      </c>
      <c r="AA202" s="3694" t="s">
        <v>19</v>
      </c>
      <c r="AB202" s="3693" t="s">
        <v>18</v>
      </c>
      <c r="AC202" s="3695" t="s">
        <v>19</v>
      </c>
      <c r="AD202" s="2408" t="s">
        <v>18</v>
      </c>
      <c r="AE202" s="3694" t="s">
        <v>19</v>
      </c>
      <c r="AF202" s="2408" t="s">
        <v>18</v>
      </c>
      <c r="AG202" s="3694" t="s">
        <v>19</v>
      </c>
      <c r="AH202" s="2595"/>
      <c r="AI202" s="2598" t="s">
        <v>19</v>
      </c>
    </row>
    <row r="203" spans="1:94" x14ac:dyDescent="0.25">
      <c r="A203" s="3696" t="s">
        <v>213</v>
      </c>
      <c r="B203" s="3697" t="s">
        <v>132</v>
      </c>
      <c r="C203" s="3698">
        <f>SUM(D203+E203)</f>
        <v>0</v>
      </c>
      <c r="D203" s="3699">
        <f>SUM(F203+H203+J203+L203+N203+P203+R203+T203+V203+X203+Z203+AB203)</f>
        <v>0</v>
      </c>
      <c r="E203" s="3700">
        <f>SUM(G203+I203+K203+M203+O203+Q203+S203+U203+W203+Y203+AA203+AC203)</f>
        <v>0</v>
      </c>
      <c r="F203" s="3701"/>
      <c r="G203" s="3702"/>
      <c r="H203" s="3701"/>
      <c r="I203" s="3702"/>
      <c r="J203" s="3701"/>
      <c r="K203" s="3702"/>
      <c r="L203" s="3701"/>
      <c r="M203" s="3702"/>
      <c r="N203" s="3701"/>
      <c r="O203" s="3702"/>
      <c r="P203" s="3701"/>
      <c r="Q203" s="3703"/>
      <c r="R203" s="3701"/>
      <c r="S203" s="3703"/>
      <c r="T203" s="3701"/>
      <c r="U203" s="3702"/>
      <c r="V203" s="3701"/>
      <c r="W203" s="3702"/>
      <c r="X203" s="3701"/>
      <c r="Y203" s="3703"/>
      <c r="Z203" s="3701"/>
      <c r="AA203" s="3703"/>
      <c r="AB203" s="3701"/>
      <c r="AC203" s="3704"/>
      <c r="AD203" s="3702"/>
      <c r="AE203" s="3703"/>
      <c r="AF203" s="3702"/>
      <c r="AG203" s="3703"/>
      <c r="AH203" s="3705"/>
      <c r="AI203" s="3703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621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3706">
        <f>SUM(D205+E205)</f>
        <v>0</v>
      </c>
      <c r="D205" s="2410">
        <f t="shared" ref="D205:AI205" si="47">SUM(D203+D204)</f>
        <v>0</v>
      </c>
      <c r="E205" s="2411">
        <f t="shared" si="47"/>
        <v>0</v>
      </c>
      <c r="F205" s="3706">
        <f t="shared" si="47"/>
        <v>0</v>
      </c>
      <c r="G205" s="3707">
        <f t="shared" si="47"/>
        <v>0</v>
      </c>
      <c r="H205" s="3706">
        <f t="shared" si="47"/>
        <v>0</v>
      </c>
      <c r="I205" s="3707">
        <f t="shared" si="47"/>
        <v>0</v>
      </c>
      <c r="J205" s="3706">
        <f t="shared" si="47"/>
        <v>0</v>
      </c>
      <c r="K205" s="3707">
        <f t="shared" si="47"/>
        <v>0</v>
      </c>
      <c r="L205" s="3706">
        <f t="shared" si="47"/>
        <v>0</v>
      </c>
      <c r="M205" s="3707">
        <f t="shared" si="47"/>
        <v>0</v>
      </c>
      <c r="N205" s="3706">
        <f t="shared" si="47"/>
        <v>0</v>
      </c>
      <c r="O205" s="3707">
        <f t="shared" si="47"/>
        <v>0</v>
      </c>
      <c r="P205" s="3706">
        <f t="shared" si="47"/>
        <v>0</v>
      </c>
      <c r="Q205" s="3707">
        <f t="shared" si="47"/>
        <v>0</v>
      </c>
      <c r="R205" s="3706">
        <f t="shared" si="47"/>
        <v>0</v>
      </c>
      <c r="S205" s="3707">
        <f t="shared" si="47"/>
        <v>0</v>
      </c>
      <c r="T205" s="3706">
        <f t="shared" si="47"/>
        <v>0</v>
      </c>
      <c r="U205" s="3707">
        <f t="shared" si="47"/>
        <v>0</v>
      </c>
      <c r="V205" s="3706">
        <f t="shared" si="47"/>
        <v>0</v>
      </c>
      <c r="W205" s="3707">
        <f t="shared" si="47"/>
        <v>0</v>
      </c>
      <c r="X205" s="3706">
        <f t="shared" si="47"/>
        <v>0</v>
      </c>
      <c r="Y205" s="3707">
        <f t="shared" si="47"/>
        <v>0</v>
      </c>
      <c r="Z205" s="3706">
        <f t="shared" si="47"/>
        <v>0</v>
      </c>
      <c r="AA205" s="3707">
        <f t="shared" si="47"/>
        <v>0</v>
      </c>
      <c r="AB205" s="3706">
        <f t="shared" si="47"/>
        <v>0</v>
      </c>
      <c r="AC205" s="3708">
        <f t="shared" si="47"/>
        <v>0</v>
      </c>
      <c r="AD205" s="2410">
        <f t="shared" si="47"/>
        <v>0</v>
      </c>
      <c r="AE205" s="3707">
        <f t="shared" si="47"/>
        <v>0</v>
      </c>
      <c r="AF205" s="2410">
        <f t="shared" si="47"/>
        <v>0</v>
      </c>
      <c r="AG205" s="3707">
        <f t="shared" si="47"/>
        <v>0</v>
      </c>
      <c r="AH205" s="3709">
        <f t="shared" si="47"/>
        <v>0</v>
      </c>
      <c r="AI205" s="2411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685" t="s">
        <v>216</v>
      </c>
      <c r="B207" s="2573"/>
      <c r="C207" s="2579" t="s">
        <v>65</v>
      </c>
      <c r="D207" s="2579"/>
      <c r="E207" s="2580"/>
      <c r="F207" s="3546" t="s">
        <v>6</v>
      </c>
      <c r="G207" s="3710"/>
      <c r="H207" s="3710"/>
      <c r="I207" s="3710"/>
      <c r="J207" s="3710"/>
      <c r="K207" s="3710"/>
      <c r="L207" s="3710"/>
      <c r="M207" s="3710"/>
      <c r="N207" s="3710"/>
      <c r="O207" s="3710"/>
      <c r="P207" s="3711" t="s">
        <v>217</v>
      </c>
      <c r="Q207" s="3710"/>
      <c r="R207" s="3710"/>
      <c r="S207" s="3541" t="s">
        <v>28</v>
      </c>
      <c r="T207" s="3690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584" t="s">
        <v>218</v>
      </c>
      <c r="G208" s="3584"/>
      <c r="H208" s="3584" t="s">
        <v>31</v>
      </c>
      <c r="I208" s="3584"/>
      <c r="J208" s="3584" t="s">
        <v>137</v>
      </c>
      <c r="K208" s="3584"/>
      <c r="L208" s="3584" t="s">
        <v>219</v>
      </c>
      <c r="M208" s="3584"/>
      <c r="N208" s="3584" t="s">
        <v>220</v>
      </c>
      <c r="O208" s="3503"/>
      <c r="P208" s="3549" t="s">
        <v>221</v>
      </c>
      <c r="Q208" s="3712" t="s">
        <v>222</v>
      </c>
      <c r="R208" s="3685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2346" t="s">
        <v>19</v>
      </c>
      <c r="F209" s="3693" t="s">
        <v>18</v>
      </c>
      <c r="G209" s="3694" t="s">
        <v>19</v>
      </c>
      <c r="H209" s="3693" t="s">
        <v>18</v>
      </c>
      <c r="I209" s="3694" t="s">
        <v>19</v>
      </c>
      <c r="J209" s="3693" t="s">
        <v>18</v>
      </c>
      <c r="K209" s="3694" t="s">
        <v>19</v>
      </c>
      <c r="L209" s="3693" t="s">
        <v>18</v>
      </c>
      <c r="M209" s="3694" t="s">
        <v>19</v>
      </c>
      <c r="N209" s="3693" t="s">
        <v>18</v>
      </c>
      <c r="O209" s="3713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714" t="s">
        <v>224</v>
      </c>
      <c r="B210" s="3715"/>
      <c r="C210" s="3699">
        <f>SUM(D210+E210)</f>
        <v>0</v>
      </c>
      <c r="D210" s="331">
        <f t="shared" ref="D210:E212" si="48">SUM(F210+H210+J210+L210+N210)</f>
        <v>0</v>
      </c>
      <c r="E210" s="3716">
        <f t="shared" si="48"/>
        <v>0</v>
      </c>
      <c r="F210" s="3701"/>
      <c r="G210" s="3703"/>
      <c r="H210" s="3701"/>
      <c r="I210" s="3703"/>
      <c r="J210" s="3701"/>
      <c r="K210" s="3703"/>
      <c r="L210" s="3701"/>
      <c r="M210" s="3703"/>
      <c r="N210" s="3701"/>
      <c r="O210" s="3717"/>
      <c r="P210" s="3718"/>
      <c r="Q210" s="334"/>
      <c r="R210" s="3719"/>
      <c r="S210" s="3718"/>
      <c r="T210" s="3720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685" t="s">
        <v>216</v>
      </c>
      <c r="B214" s="2573"/>
      <c r="C214" s="3503" t="s">
        <v>228</v>
      </c>
      <c r="D214" s="3519"/>
      <c r="E214" s="2471" t="s">
        <v>28</v>
      </c>
      <c r="F214" s="3550" t="s">
        <v>29</v>
      </c>
    </row>
    <row r="215" spans="1:93" x14ac:dyDescent="0.25">
      <c r="A215" s="2576"/>
      <c r="B215" s="2577"/>
      <c r="C215" s="3693" t="s">
        <v>18</v>
      </c>
      <c r="D215" s="3695" t="s">
        <v>19</v>
      </c>
      <c r="E215" s="2474"/>
      <c r="F215" s="2619"/>
    </row>
    <row r="216" spans="1:93" x14ac:dyDescent="0.25">
      <c r="A216" s="3555" t="s">
        <v>65</v>
      </c>
      <c r="B216" s="3556"/>
      <c r="C216" s="3721">
        <f>SUM(C217:C219)</f>
        <v>0</v>
      </c>
      <c r="D216" s="2418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722" t="s">
        <v>229</v>
      </c>
      <c r="B217" s="3723"/>
      <c r="C217" s="3701"/>
      <c r="D217" s="3704"/>
      <c r="E217" s="3717"/>
      <c r="F217" s="3720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632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2343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2343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2347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2343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2344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724" t="s">
        <v>216</v>
      </c>
      <c r="B227" s="3724"/>
      <c r="C227" s="3724" t="s">
        <v>241</v>
      </c>
      <c r="D227" s="3725"/>
      <c r="E227" s="3726" t="s">
        <v>28</v>
      </c>
      <c r="F227" s="3727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724"/>
      <c r="B228" s="3724"/>
      <c r="C228" s="2419" t="s">
        <v>18</v>
      </c>
      <c r="D228" s="3728" t="s">
        <v>19</v>
      </c>
      <c r="E228" s="3726"/>
      <c r="F228" s="3727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729" t="s">
        <v>65</v>
      </c>
      <c r="B229" s="3729"/>
      <c r="C229" s="2421">
        <f>SUM(C230:C231)</f>
        <v>0</v>
      </c>
      <c r="D229" s="3730">
        <f>SUM(D230:D231)</f>
        <v>0</v>
      </c>
      <c r="E229" s="3731">
        <f>SUM(E230:E231)</f>
        <v>0</v>
      </c>
      <c r="F229" s="3732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733" t="s">
        <v>242</v>
      </c>
      <c r="B230" s="3733"/>
      <c r="C230" s="3734"/>
      <c r="D230" s="3735"/>
      <c r="E230" s="3736"/>
      <c r="F230" s="3737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738" t="s">
        <v>244</v>
      </c>
      <c r="B232" s="3739" t="s">
        <v>245</v>
      </c>
      <c r="C232" s="3734"/>
      <c r="D232" s="3735"/>
      <c r="E232" s="3736"/>
      <c r="F232" s="3737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738"/>
      <c r="B233" s="2345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738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738"/>
      <c r="B235" s="2345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685" t="s">
        <v>250</v>
      </c>
      <c r="B237" s="2573"/>
      <c r="C237" s="3503" t="s">
        <v>251</v>
      </c>
      <c r="D237" s="3604"/>
      <c r="E237" s="3504"/>
    </row>
    <row r="238" spans="1:92" x14ac:dyDescent="0.25">
      <c r="A238" s="2775"/>
      <c r="B238" s="2575"/>
      <c r="C238" s="3740" t="s">
        <v>252</v>
      </c>
      <c r="D238" s="3503" t="s">
        <v>253</v>
      </c>
      <c r="E238" s="3504"/>
    </row>
    <row r="239" spans="1:92" x14ac:dyDescent="0.25">
      <c r="A239" s="2576"/>
      <c r="B239" s="2577"/>
      <c r="C239" s="2642"/>
      <c r="D239" s="2424" t="s">
        <v>254</v>
      </c>
      <c r="E239" s="3694" t="s">
        <v>255</v>
      </c>
    </row>
    <row r="240" spans="1:92" x14ac:dyDescent="0.25">
      <c r="A240" s="3722" t="s">
        <v>256</v>
      </c>
      <c r="B240" s="3723"/>
      <c r="C240" s="3741"/>
      <c r="D240" s="3701"/>
      <c r="E240" s="3703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742" t="s">
        <v>59</v>
      </c>
      <c r="B260" s="3742"/>
      <c r="C260" s="3644" t="s">
        <v>65</v>
      </c>
      <c r="D260" s="2471"/>
      <c r="E260" s="2472"/>
      <c r="F260" s="3584" t="s">
        <v>6</v>
      </c>
      <c r="G260" s="3584"/>
      <c r="H260" s="3584"/>
      <c r="I260" s="3584"/>
      <c r="J260" s="3584"/>
      <c r="K260" s="3584"/>
      <c r="L260" s="3584"/>
      <c r="M260" s="3584"/>
      <c r="N260" s="3584"/>
      <c r="O260" s="3584"/>
      <c r="P260" s="3559" t="s">
        <v>270</v>
      </c>
      <c r="Q260" s="453"/>
      <c r="R260" s="453"/>
    </row>
    <row r="261" spans="1:49" x14ac:dyDescent="0.25">
      <c r="A261" s="3742"/>
      <c r="B261" s="3742"/>
      <c r="C261" s="2541"/>
      <c r="D261" s="2474"/>
      <c r="E261" s="2475"/>
      <c r="F261" s="3503" t="s">
        <v>159</v>
      </c>
      <c r="G261" s="3504"/>
      <c r="H261" s="3503" t="s">
        <v>139</v>
      </c>
      <c r="I261" s="3504"/>
      <c r="J261" s="3503" t="s">
        <v>109</v>
      </c>
      <c r="K261" s="3504"/>
      <c r="L261" s="3673" t="s">
        <v>110</v>
      </c>
      <c r="M261" s="3675"/>
      <c r="N261" s="3533" t="s">
        <v>140</v>
      </c>
      <c r="O261" s="3675"/>
      <c r="P261" s="2665"/>
      <c r="Q261" s="454"/>
      <c r="R261" s="2673"/>
    </row>
    <row r="262" spans="1:49" x14ac:dyDescent="0.25">
      <c r="A262" s="3742"/>
      <c r="B262" s="3742"/>
      <c r="C262" s="1737" t="s">
        <v>17</v>
      </c>
      <c r="D262" s="455" t="s">
        <v>18</v>
      </c>
      <c r="E262" s="2352" t="s">
        <v>19</v>
      </c>
      <c r="F262" s="19" t="s">
        <v>18</v>
      </c>
      <c r="G262" s="2352" t="s">
        <v>19</v>
      </c>
      <c r="H262" s="19" t="s">
        <v>18</v>
      </c>
      <c r="I262" s="2352" t="s">
        <v>19</v>
      </c>
      <c r="J262" s="19" t="s">
        <v>18</v>
      </c>
      <c r="K262" s="2352" t="s">
        <v>19</v>
      </c>
      <c r="L262" s="3586" t="s">
        <v>18</v>
      </c>
      <c r="M262" s="2353" t="s">
        <v>19</v>
      </c>
      <c r="N262" s="2404" t="s">
        <v>18</v>
      </c>
      <c r="O262" s="3651" t="s">
        <v>19</v>
      </c>
      <c r="P262" s="2666"/>
      <c r="Q262" s="454"/>
      <c r="R262" s="2673"/>
    </row>
    <row r="263" spans="1:49" x14ac:dyDescent="0.25">
      <c r="A263" s="3743" t="s">
        <v>170</v>
      </c>
      <c r="B263" s="3744" t="s">
        <v>271</v>
      </c>
      <c r="C263" s="3654">
        <f t="shared" ref="C263:C268" si="73">SUM(D263:E263)</f>
        <v>0</v>
      </c>
      <c r="D263" s="3655">
        <f t="shared" ref="D263:E268" si="74">+F263+H263+J263+L263+N263</f>
        <v>0</v>
      </c>
      <c r="E263" s="3627">
        <f t="shared" si="74"/>
        <v>0</v>
      </c>
      <c r="F263" s="3641"/>
      <c r="G263" s="3615"/>
      <c r="H263" s="3595"/>
      <c r="I263" s="3615"/>
      <c r="J263" s="3595"/>
      <c r="K263" s="3615"/>
      <c r="L263" s="3595"/>
      <c r="M263" s="3615"/>
      <c r="N263" s="3641"/>
      <c r="O263" s="3615"/>
      <c r="P263" s="3745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02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743" t="s">
        <v>174</v>
      </c>
      <c r="B266" s="3744" t="s">
        <v>271</v>
      </c>
      <c r="C266" s="3654">
        <f t="shared" si="73"/>
        <v>0</v>
      </c>
      <c r="D266" s="3655">
        <f t="shared" si="74"/>
        <v>0</v>
      </c>
      <c r="E266" s="3627">
        <f t="shared" si="74"/>
        <v>0</v>
      </c>
      <c r="F266" s="3641"/>
      <c r="G266" s="3615"/>
      <c r="H266" s="3595"/>
      <c r="I266" s="3615"/>
      <c r="J266" s="3595"/>
      <c r="K266" s="3615"/>
      <c r="L266" s="3595"/>
      <c r="M266" s="3615"/>
      <c r="N266" s="3641"/>
      <c r="O266" s="3617"/>
      <c r="P266" s="3746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02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747" t="s">
        <v>25</v>
      </c>
      <c r="B270" s="3747" t="s">
        <v>273</v>
      </c>
      <c r="C270" s="3748" t="s">
        <v>274</v>
      </c>
      <c r="D270" s="2681"/>
      <c r="E270" s="2682"/>
      <c r="F270" s="3564" t="s">
        <v>6</v>
      </c>
      <c r="G270" s="3749"/>
      <c r="H270" s="3749"/>
      <c r="I270" s="3749"/>
      <c r="J270" s="3749"/>
      <c r="K270" s="3749"/>
      <c r="L270" s="3749"/>
      <c r="M270" s="3749"/>
      <c r="N270" s="3749"/>
      <c r="O270" s="3749"/>
      <c r="P270" s="3749"/>
      <c r="Q270" s="3749"/>
      <c r="R270" s="3749"/>
      <c r="S270" s="3749"/>
      <c r="T270" s="3749"/>
      <c r="U270" s="3749"/>
      <c r="V270" s="3749"/>
      <c r="W270" s="3749"/>
      <c r="X270" s="3749"/>
      <c r="Y270" s="3749"/>
      <c r="Z270" s="3749"/>
      <c r="AA270" s="3749"/>
      <c r="AB270" s="3749"/>
      <c r="AC270" s="3749"/>
      <c r="AD270" s="3749"/>
      <c r="AE270" s="3749"/>
      <c r="AF270" s="3749"/>
      <c r="AG270" s="3749"/>
      <c r="AH270" s="3749"/>
      <c r="AI270" s="3749"/>
      <c r="AJ270" s="3749"/>
      <c r="AK270" s="3749"/>
      <c r="AL270" s="3749"/>
      <c r="AM270" s="3565"/>
      <c r="AN270" s="3750" t="s">
        <v>275</v>
      </c>
      <c r="AO270" s="3749"/>
      <c r="AP270" s="3749"/>
      <c r="AQ270" s="3749"/>
      <c r="AR270" s="3749"/>
      <c r="AS270" s="3749"/>
      <c r="AT270" s="3749"/>
      <c r="AU270" s="3565"/>
      <c r="AV270" s="2682" t="s">
        <v>276</v>
      </c>
      <c r="AW270" s="3751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564" t="s">
        <v>159</v>
      </c>
      <c r="G271" s="3570"/>
      <c r="H271" s="3564" t="s">
        <v>139</v>
      </c>
      <c r="I271" s="3570"/>
      <c r="J271" s="3564" t="s">
        <v>109</v>
      </c>
      <c r="K271" s="3570"/>
      <c r="L271" s="3564" t="s">
        <v>110</v>
      </c>
      <c r="M271" s="3570"/>
      <c r="N271" s="3564" t="s">
        <v>140</v>
      </c>
      <c r="O271" s="3570"/>
      <c r="P271" s="3566" t="s">
        <v>160</v>
      </c>
      <c r="Q271" s="3567"/>
      <c r="R271" s="3566" t="s">
        <v>161</v>
      </c>
      <c r="S271" s="3567"/>
      <c r="T271" s="3566" t="s">
        <v>162</v>
      </c>
      <c r="U271" s="3567"/>
      <c r="V271" s="3566" t="s">
        <v>163</v>
      </c>
      <c r="W271" s="3567"/>
      <c r="X271" s="3566" t="s">
        <v>164</v>
      </c>
      <c r="Y271" s="3567"/>
      <c r="Z271" s="3566" t="s">
        <v>165</v>
      </c>
      <c r="AA271" s="3567"/>
      <c r="AB271" s="3566" t="s">
        <v>166</v>
      </c>
      <c r="AC271" s="3567"/>
      <c r="AD271" s="3566" t="s">
        <v>167</v>
      </c>
      <c r="AE271" s="3567"/>
      <c r="AF271" s="3566" t="s">
        <v>142</v>
      </c>
      <c r="AG271" s="3567"/>
      <c r="AH271" s="3566" t="s">
        <v>168</v>
      </c>
      <c r="AI271" s="3567"/>
      <c r="AJ271" s="3566" t="s">
        <v>169</v>
      </c>
      <c r="AK271" s="3567"/>
      <c r="AL271" s="3566" t="s">
        <v>124</v>
      </c>
      <c r="AM271" s="3571"/>
      <c r="AN271" s="3750" t="s">
        <v>277</v>
      </c>
      <c r="AO271" s="3570"/>
      <c r="AP271" s="3564" t="s">
        <v>278</v>
      </c>
      <c r="AQ271" s="3570"/>
      <c r="AR271" s="3564" t="s">
        <v>279</v>
      </c>
      <c r="AS271" s="3570"/>
      <c r="AT271" s="3564" t="s">
        <v>280</v>
      </c>
      <c r="AU271" s="3565"/>
      <c r="AV271" s="2692"/>
      <c r="AW271" s="2820"/>
    </row>
    <row r="272" spans="1:49" x14ac:dyDescent="0.25">
      <c r="A272" s="2679"/>
      <c r="B272" s="2679"/>
      <c r="C272" s="3752" t="s">
        <v>17</v>
      </c>
      <c r="D272" s="471" t="s">
        <v>18</v>
      </c>
      <c r="E272" s="2339" t="s">
        <v>19</v>
      </c>
      <c r="F272" s="3752" t="s">
        <v>18</v>
      </c>
      <c r="G272" s="2339" t="s">
        <v>19</v>
      </c>
      <c r="H272" s="3752" t="s">
        <v>18</v>
      </c>
      <c r="I272" s="2339" t="s">
        <v>19</v>
      </c>
      <c r="J272" s="3752" t="s">
        <v>18</v>
      </c>
      <c r="K272" s="2339" t="s">
        <v>19</v>
      </c>
      <c r="L272" s="3752" t="s">
        <v>18</v>
      </c>
      <c r="M272" s="2339" t="s">
        <v>19</v>
      </c>
      <c r="N272" s="3752" t="s">
        <v>18</v>
      </c>
      <c r="O272" s="2339" t="s">
        <v>19</v>
      </c>
      <c r="P272" s="3752" t="s">
        <v>18</v>
      </c>
      <c r="Q272" s="2339" t="s">
        <v>19</v>
      </c>
      <c r="R272" s="3752" t="s">
        <v>18</v>
      </c>
      <c r="S272" s="2339" t="s">
        <v>19</v>
      </c>
      <c r="T272" s="3752" t="s">
        <v>18</v>
      </c>
      <c r="U272" s="2339" t="s">
        <v>19</v>
      </c>
      <c r="V272" s="3752" t="s">
        <v>18</v>
      </c>
      <c r="W272" s="2339" t="s">
        <v>19</v>
      </c>
      <c r="X272" s="3752" t="s">
        <v>18</v>
      </c>
      <c r="Y272" s="2339" t="s">
        <v>19</v>
      </c>
      <c r="Z272" s="3752" t="s">
        <v>18</v>
      </c>
      <c r="AA272" s="2339" t="s">
        <v>19</v>
      </c>
      <c r="AB272" s="3752" t="s">
        <v>18</v>
      </c>
      <c r="AC272" s="2339" t="s">
        <v>19</v>
      </c>
      <c r="AD272" s="3752" t="s">
        <v>18</v>
      </c>
      <c r="AE272" s="2339" t="s">
        <v>19</v>
      </c>
      <c r="AF272" s="3752" t="s">
        <v>18</v>
      </c>
      <c r="AG272" s="2339" t="s">
        <v>19</v>
      </c>
      <c r="AH272" s="3752" t="s">
        <v>18</v>
      </c>
      <c r="AI272" s="2339" t="s">
        <v>19</v>
      </c>
      <c r="AJ272" s="3752" t="s">
        <v>18</v>
      </c>
      <c r="AK272" s="2339" t="s">
        <v>19</v>
      </c>
      <c r="AL272" s="3752" t="s">
        <v>18</v>
      </c>
      <c r="AM272" s="473" t="s">
        <v>19</v>
      </c>
      <c r="AN272" s="3752" t="s">
        <v>18</v>
      </c>
      <c r="AO272" s="2339" t="s">
        <v>19</v>
      </c>
      <c r="AP272" s="3752" t="s">
        <v>18</v>
      </c>
      <c r="AQ272" s="2339" t="s">
        <v>19</v>
      </c>
      <c r="AR272" s="3752" t="s">
        <v>18</v>
      </c>
      <c r="AS272" s="2339" t="s">
        <v>19</v>
      </c>
      <c r="AT272" s="3752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3753" t="s">
        <v>282</v>
      </c>
      <c r="C273" s="3754">
        <f t="shared" ref="C273:C321" si="75">SUM(D273,E273)</f>
        <v>0</v>
      </c>
      <c r="D273" s="3755">
        <f t="shared" ref="D273:E304" si="76">SUM(F273,H273,J273,L273,N273,P273,R273,T273,V273,X273,Z273,AB273,AD273,AF273,AH273,AJ273,AL273)</f>
        <v>0</v>
      </c>
      <c r="E273" s="3756">
        <f t="shared" si="76"/>
        <v>0</v>
      </c>
      <c r="F273" s="3757"/>
      <c r="G273" s="3758"/>
      <c r="H273" s="3757"/>
      <c r="I273" s="3758"/>
      <c r="J273" s="3757"/>
      <c r="K273" s="3758"/>
      <c r="L273" s="3757"/>
      <c r="M273" s="3758"/>
      <c r="N273" s="3757"/>
      <c r="O273" s="3758"/>
      <c r="P273" s="3757"/>
      <c r="Q273" s="3758"/>
      <c r="R273" s="3757"/>
      <c r="S273" s="3758"/>
      <c r="T273" s="3757"/>
      <c r="U273" s="3758"/>
      <c r="V273" s="3757"/>
      <c r="W273" s="3758"/>
      <c r="X273" s="3757"/>
      <c r="Y273" s="3758"/>
      <c r="Z273" s="3757"/>
      <c r="AA273" s="3758"/>
      <c r="AB273" s="3757"/>
      <c r="AC273" s="3758"/>
      <c r="AD273" s="3757"/>
      <c r="AE273" s="3758"/>
      <c r="AF273" s="3757"/>
      <c r="AG273" s="3758"/>
      <c r="AH273" s="3757"/>
      <c r="AI273" s="3758"/>
      <c r="AJ273" s="3757"/>
      <c r="AK273" s="3758"/>
      <c r="AL273" s="3757"/>
      <c r="AM273" s="3759"/>
      <c r="AN273" s="3754"/>
      <c r="AO273" s="3754"/>
      <c r="AP273" s="3757"/>
      <c r="AQ273" s="3758"/>
      <c r="AR273" s="3757"/>
      <c r="AS273" s="3758"/>
      <c r="AT273" s="3757"/>
      <c r="AU273" s="3759"/>
      <c r="AV273" s="3760"/>
      <c r="AW273" s="3761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641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642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3762" t="s">
        <v>284</v>
      </c>
      <c r="C275" s="3763">
        <f t="shared" si="75"/>
        <v>0</v>
      </c>
      <c r="D275" s="2428">
        <f t="shared" si="76"/>
        <v>0</v>
      </c>
      <c r="E275" s="2429">
        <f t="shared" si="76"/>
        <v>0</v>
      </c>
      <c r="F275" s="3764">
        <f t="shared" ref="F275:AW275" si="77">SUM(F273:F274)</f>
        <v>0</v>
      </c>
      <c r="G275" s="2431">
        <f t="shared" si="77"/>
        <v>0</v>
      </c>
      <c r="H275" s="3764">
        <f t="shared" si="77"/>
        <v>0</v>
      </c>
      <c r="I275" s="2431">
        <f t="shared" si="77"/>
        <v>0</v>
      </c>
      <c r="J275" s="3764">
        <f t="shared" si="77"/>
        <v>0</v>
      </c>
      <c r="K275" s="3765">
        <f t="shared" si="77"/>
        <v>0</v>
      </c>
      <c r="L275" s="3764">
        <f t="shared" si="77"/>
        <v>0</v>
      </c>
      <c r="M275" s="3765">
        <f t="shared" si="77"/>
        <v>0</v>
      </c>
      <c r="N275" s="3764">
        <f t="shared" si="77"/>
        <v>0</v>
      </c>
      <c r="O275" s="3765">
        <f t="shared" si="77"/>
        <v>0</v>
      </c>
      <c r="P275" s="3764">
        <f t="shared" si="77"/>
        <v>0</v>
      </c>
      <c r="Q275" s="3765">
        <f t="shared" si="77"/>
        <v>0</v>
      </c>
      <c r="R275" s="3764">
        <f t="shared" si="77"/>
        <v>0</v>
      </c>
      <c r="S275" s="3765">
        <f t="shared" si="77"/>
        <v>0</v>
      </c>
      <c r="T275" s="3764">
        <f t="shared" si="77"/>
        <v>0</v>
      </c>
      <c r="U275" s="3765">
        <f t="shared" si="77"/>
        <v>0</v>
      </c>
      <c r="V275" s="3764">
        <f t="shared" si="77"/>
        <v>0</v>
      </c>
      <c r="W275" s="3765">
        <f t="shared" si="77"/>
        <v>0</v>
      </c>
      <c r="X275" s="3764">
        <f t="shared" si="77"/>
        <v>0</v>
      </c>
      <c r="Y275" s="3765">
        <f t="shared" si="77"/>
        <v>0</v>
      </c>
      <c r="Z275" s="3764">
        <f t="shared" si="77"/>
        <v>0</v>
      </c>
      <c r="AA275" s="3765">
        <f t="shared" si="77"/>
        <v>0</v>
      </c>
      <c r="AB275" s="3764">
        <f t="shared" si="77"/>
        <v>0</v>
      </c>
      <c r="AC275" s="3765">
        <f t="shared" si="77"/>
        <v>0</v>
      </c>
      <c r="AD275" s="3764">
        <f t="shared" si="77"/>
        <v>0</v>
      </c>
      <c r="AE275" s="3765">
        <f t="shared" si="77"/>
        <v>0</v>
      </c>
      <c r="AF275" s="3764">
        <f t="shared" si="77"/>
        <v>0</v>
      </c>
      <c r="AG275" s="3765">
        <f t="shared" si="77"/>
        <v>0</v>
      </c>
      <c r="AH275" s="3764">
        <f t="shared" si="77"/>
        <v>0</v>
      </c>
      <c r="AI275" s="3765">
        <f t="shared" si="77"/>
        <v>0</v>
      </c>
      <c r="AJ275" s="3764">
        <f t="shared" si="77"/>
        <v>0</v>
      </c>
      <c r="AK275" s="3765">
        <f t="shared" si="77"/>
        <v>0</v>
      </c>
      <c r="AL275" s="2433">
        <f t="shared" si="77"/>
        <v>0</v>
      </c>
      <c r="AM275" s="3766">
        <f t="shared" si="77"/>
        <v>0</v>
      </c>
      <c r="AN275" s="3763">
        <f t="shared" si="77"/>
        <v>0</v>
      </c>
      <c r="AO275" s="3763">
        <f t="shared" si="77"/>
        <v>0</v>
      </c>
      <c r="AP275" s="3764">
        <f t="shared" si="77"/>
        <v>0</v>
      </c>
      <c r="AQ275" s="3765">
        <f t="shared" si="77"/>
        <v>0</v>
      </c>
      <c r="AR275" s="3764">
        <f t="shared" si="77"/>
        <v>0</v>
      </c>
      <c r="AS275" s="3765">
        <f t="shared" si="77"/>
        <v>0</v>
      </c>
      <c r="AT275" s="2433">
        <f t="shared" si="77"/>
        <v>0</v>
      </c>
      <c r="AU275" s="3766">
        <f t="shared" si="77"/>
        <v>0</v>
      </c>
      <c r="AV275" s="2431">
        <f t="shared" si="77"/>
        <v>0</v>
      </c>
      <c r="AW275" s="3767">
        <f t="shared" si="77"/>
        <v>0</v>
      </c>
    </row>
    <row r="276" spans="1:90" ht="15" customHeight="1" x14ac:dyDescent="0.25">
      <c r="A276" s="2698" t="s">
        <v>285</v>
      </c>
      <c r="B276" s="3753" t="s">
        <v>282</v>
      </c>
      <c r="C276" s="3754">
        <f t="shared" si="75"/>
        <v>0</v>
      </c>
      <c r="D276" s="3755">
        <f t="shared" si="76"/>
        <v>0</v>
      </c>
      <c r="E276" s="3756">
        <f t="shared" si="76"/>
        <v>0</v>
      </c>
      <c r="F276" s="3757"/>
      <c r="G276" s="3758"/>
      <c r="H276" s="3757"/>
      <c r="I276" s="3758"/>
      <c r="J276" s="3757"/>
      <c r="K276" s="3758"/>
      <c r="L276" s="3757"/>
      <c r="M276" s="3758"/>
      <c r="N276" s="3757"/>
      <c r="O276" s="3758"/>
      <c r="P276" s="3757"/>
      <c r="Q276" s="3758"/>
      <c r="R276" s="3757"/>
      <c r="S276" s="3758"/>
      <c r="T276" s="3757"/>
      <c r="U276" s="3758"/>
      <c r="V276" s="3757"/>
      <c r="W276" s="3758"/>
      <c r="X276" s="3757"/>
      <c r="Y276" s="3758"/>
      <c r="Z276" s="3757"/>
      <c r="AA276" s="3758"/>
      <c r="AB276" s="3757"/>
      <c r="AC276" s="3758"/>
      <c r="AD276" s="3757"/>
      <c r="AE276" s="3758"/>
      <c r="AF276" s="3757"/>
      <c r="AG276" s="3758"/>
      <c r="AH276" s="3757"/>
      <c r="AI276" s="3758"/>
      <c r="AJ276" s="3757"/>
      <c r="AK276" s="3758"/>
      <c r="AL276" s="3757"/>
      <c r="AM276" s="3759"/>
      <c r="AN276" s="3768"/>
      <c r="AO276" s="3768"/>
      <c r="AP276" s="3769"/>
      <c r="AQ276" s="3770"/>
      <c r="AR276" s="3769"/>
      <c r="AS276" s="3770"/>
      <c r="AT276" s="3769"/>
      <c r="AU276" s="3771"/>
      <c r="AV276" s="3772"/>
      <c r="AW276" s="3746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641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653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3762" t="s">
        <v>284</v>
      </c>
      <c r="C282" s="3763">
        <f t="shared" si="75"/>
        <v>0</v>
      </c>
      <c r="D282" s="2428">
        <f t="shared" si="76"/>
        <v>0</v>
      </c>
      <c r="E282" s="2429">
        <f t="shared" si="76"/>
        <v>0</v>
      </c>
      <c r="F282" s="3764">
        <f t="shared" ref="F282:AM282" si="78">SUM(F276:F281)</f>
        <v>0</v>
      </c>
      <c r="G282" s="2431">
        <f t="shared" si="78"/>
        <v>0</v>
      </c>
      <c r="H282" s="3764">
        <f t="shared" si="78"/>
        <v>0</v>
      </c>
      <c r="I282" s="2431">
        <f t="shared" si="78"/>
        <v>0</v>
      </c>
      <c r="J282" s="3764">
        <f t="shared" si="78"/>
        <v>0</v>
      </c>
      <c r="K282" s="3765">
        <f t="shared" si="78"/>
        <v>0</v>
      </c>
      <c r="L282" s="3764">
        <f t="shared" si="78"/>
        <v>0</v>
      </c>
      <c r="M282" s="3765">
        <f t="shared" si="78"/>
        <v>0</v>
      </c>
      <c r="N282" s="3764">
        <f t="shared" si="78"/>
        <v>0</v>
      </c>
      <c r="O282" s="3765">
        <f t="shared" si="78"/>
        <v>0</v>
      </c>
      <c r="P282" s="3764">
        <f t="shared" si="78"/>
        <v>0</v>
      </c>
      <c r="Q282" s="3765">
        <f t="shared" si="78"/>
        <v>0</v>
      </c>
      <c r="R282" s="3764">
        <f t="shared" si="78"/>
        <v>0</v>
      </c>
      <c r="S282" s="3765">
        <f t="shared" si="78"/>
        <v>0</v>
      </c>
      <c r="T282" s="3764">
        <f t="shared" si="78"/>
        <v>0</v>
      </c>
      <c r="U282" s="3765">
        <f t="shared" si="78"/>
        <v>0</v>
      </c>
      <c r="V282" s="3764">
        <f t="shared" si="78"/>
        <v>0</v>
      </c>
      <c r="W282" s="3765">
        <f t="shared" si="78"/>
        <v>0</v>
      </c>
      <c r="X282" s="3764">
        <f t="shared" si="78"/>
        <v>0</v>
      </c>
      <c r="Y282" s="3765">
        <f t="shared" si="78"/>
        <v>0</v>
      </c>
      <c r="Z282" s="3764">
        <f t="shared" si="78"/>
        <v>0</v>
      </c>
      <c r="AA282" s="3765">
        <f t="shared" si="78"/>
        <v>0</v>
      </c>
      <c r="AB282" s="3764">
        <f t="shared" si="78"/>
        <v>0</v>
      </c>
      <c r="AC282" s="3765">
        <f t="shared" si="78"/>
        <v>0</v>
      </c>
      <c r="AD282" s="3764">
        <f t="shared" si="78"/>
        <v>0</v>
      </c>
      <c r="AE282" s="3765">
        <f t="shared" si="78"/>
        <v>0</v>
      </c>
      <c r="AF282" s="3764">
        <f t="shared" si="78"/>
        <v>0</v>
      </c>
      <c r="AG282" s="3765">
        <f t="shared" si="78"/>
        <v>0</v>
      </c>
      <c r="AH282" s="3764">
        <f t="shared" si="78"/>
        <v>0</v>
      </c>
      <c r="AI282" s="3765">
        <f t="shared" si="78"/>
        <v>0</v>
      </c>
      <c r="AJ282" s="3764">
        <f t="shared" si="78"/>
        <v>0</v>
      </c>
      <c r="AK282" s="3765">
        <f t="shared" si="78"/>
        <v>0</v>
      </c>
      <c r="AL282" s="2433">
        <f t="shared" si="78"/>
        <v>0</v>
      </c>
      <c r="AM282" s="3766">
        <f t="shared" si="78"/>
        <v>0</v>
      </c>
      <c r="AN282" s="3773"/>
      <c r="AO282" s="3773"/>
      <c r="AP282" s="3774"/>
      <c r="AQ282" s="3775"/>
      <c r="AR282" s="3774"/>
      <c r="AS282" s="3775"/>
      <c r="AT282" s="2439"/>
      <c r="AU282" s="3776"/>
      <c r="AV282" s="2441"/>
      <c r="AW282" s="3777"/>
    </row>
    <row r="283" spans="1:90" ht="15" customHeight="1" x14ac:dyDescent="0.25">
      <c r="A283" s="2698" t="s">
        <v>290</v>
      </c>
      <c r="B283" s="3753" t="s">
        <v>282</v>
      </c>
      <c r="C283" s="3754">
        <f t="shared" si="75"/>
        <v>0</v>
      </c>
      <c r="D283" s="3755">
        <f t="shared" si="76"/>
        <v>0</v>
      </c>
      <c r="E283" s="3756">
        <f t="shared" si="76"/>
        <v>0</v>
      </c>
      <c r="F283" s="3757"/>
      <c r="G283" s="3758"/>
      <c r="H283" s="3757"/>
      <c r="I283" s="3758"/>
      <c r="J283" s="3757"/>
      <c r="K283" s="3758"/>
      <c r="L283" s="3757"/>
      <c r="M283" s="3758"/>
      <c r="N283" s="3757"/>
      <c r="O283" s="3758"/>
      <c r="P283" s="3757"/>
      <c r="Q283" s="3758"/>
      <c r="R283" s="3757"/>
      <c r="S283" s="3758"/>
      <c r="T283" s="3757"/>
      <c r="U283" s="3758"/>
      <c r="V283" s="3757"/>
      <c r="W283" s="3758"/>
      <c r="X283" s="3757"/>
      <c r="Y283" s="3758"/>
      <c r="Z283" s="3757"/>
      <c r="AA283" s="3758"/>
      <c r="AB283" s="3757"/>
      <c r="AC283" s="3758"/>
      <c r="AD283" s="3757"/>
      <c r="AE283" s="3758"/>
      <c r="AF283" s="3757"/>
      <c r="AG283" s="3758"/>
      <c r="AH283" s="3757"/>
      <c r="AI283" s="3758"/>
      <c r="AJ283" s="3757"/>
      <c r="AK283" s="3758"/>
      <c r="AL283" s="3757"/>
      <c r="AM283" s="3759"/>
      <c r="AN283" s="3768"/>
      <c r="AO283" s="3768"/>
      <c r="AP283" s="3769"/>
      <c r="AQ283" s="3770"/>
      <c r="AR283" s="3769"/>
      <c r="AS283" s="3770"/>
      <c r="AT283" s="3769"/>
      <c r="AU283" s="3771"/>
      <c r="AV283" s="3772"/>
      <c r="AW283" s="3746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641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653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3762" t="s">
        <v>284</v>
      </c>
      <c r="C289" s="3763">
        <f t="shared" si="75"/>
        <v>0</v>
      </c>
      <c r="D289" s="2428">
        <f t="shared" si="76"/>
        <v>0</v>
      </c>
      <c r="E289" s="2429">
        <f t="shared" si="76"/>
        <v>0</v>
      </c>
      <c r="F289" s="3764">
        <f t="shared" ref="F289:AM289" si="79">SUM(F283:F288)</f>
        <v>0</v>
      </c>
      <c r="G289" s="2431">
        <f t="shared" si="79"/>
        <v>0</v>
      </c>
      <c r="H289" s="3764">
        <f t="shared" si="79"/>
        <v>0</v>
      </c>
      <c r="I289" s="2431">
        <f t="shared" si="79"/>
        <v>0</v>
      </c>
      <c r="J289" s="3764">
        <f t="shared" si="79"/>
        <v>0</v>
      </c>
      <c r="K289" s="3765">
        <f t="shared" si="79"/>
        <v>0</v>
      </c>
      <c r="L289" s="3764">
        <f t="shared" si="79"/>
        <v>0</v>
      </c>
      <c r="M289" s="3765">
        <f t="shared" si="79"/>
        <v>0</v>
      </c>
      <c r="N289" s="3764">
        <f t="shared" si="79"/>
        <v>0</v>
      </c>
      <c r="O289" s="3765">
        <f t="shared" si="79"/>
        <v>0</v>
      </c>
      <c r="P289" s="3764">
        <f t="shared" si="79"/>
        <v>0</v>
      </c>
      <c r="Q289" s="3765">
        <f t="shared" si="79"/>
        <v>0</v>
      </c>
      <c r="R289" s="3764">
        <f t="shared" si="79"/>
        <v>0</v>
      </c>
      <c r="S289" s="3765">
        <f t="shared" si="79"/>
        <v>0</v>
      </c>
      <c r="T289" s="3764">
        <f t="shared" si="79"/>
        <v>0</v>
      </c>
      <c r="U289" s="3765">
        <f t="shared" si="79"/>
        <v>0</v>
      </c>
      <c r="V289" s="3764">
        <f t="shared" si="79"/>
        <v>0</v>
      </c>
      <c r="W289" s="3765">
        <f t="shared" si="79"/>
        <v>0</v>
      </c>
      <c r="X289" s="3764">
        <f t="shared" si="79"/>
        <v>0</v>
      </c>
      <c r="Y289" s="3765">
        <f t="shared" si="79"/>
        <v>0</v>
      </c>
      <c r="Z289" s="3764">
        <f t="shared" si="79"/>
        <v>0</v>
      </c>
      <c r="AA289" s="3765">
        <f t="shared" si="79"/>
        <v>0</v>
      </c>
      <c r="AB289" s="3764">
        <f t="shared" si="79"/>
        <v>0</v>
      </c>
      <c r="AC289" s="3765">
        <f t="shared" si="79"/>
        <v>0</v>
      </c>
      <c r="AD289" s="3764">
        <f t="shared" si="79"/>
        <v>0</v>
      </c>
      <c r="AE289" s="3765">
        <f t="shared" si="79"/>
        <v>0</v>
      </c>
      <c r="AF289" s="3764">
        <f t="shared" si="79"/>
        <v>0</v>
      </c>
      <c r="AG289" s="3765">
        <f t="shared" si="79"/>
        <v>0</v>
      </c>
      <c r="AH289" s="3764">
        <f t="shared" si="79"/>
        <v>0</v>
      </c>
      <c r="AI289" s="3765">
        <f t="shared" si="79"/>
        <v>0</v>
      </c>
      <c r="AJ289" s="3764">
        <f t="shared" si="79"/>
        <v>0</v>
      </c>
      <c r="AK289" s="3765">
        <f t="shared" si="79"/>
        <v>0</v>
      </c>
      <c r="AL289" s="2433">
        <f t="shared" si="79"/>
        <v>0</v>
      </c>
      <c r="AM289" s="3766">
        <f t="shared" si="79"/>
        <v>0</v>
      </c>
      <c r="AN289" s="3773"/>
      <c r="AO289" s="3773"/>
      <c r="AP289" s="3774"/>
      <c r="AQ289" s="3775"/>
      <c r="AR289" s="3774"/>
      <c r="AS289" s="3775"/>
      <c r="AT289" s="2439"/>
      <c r="AU289" s="3776"/>
      <c r="AV289" s="2441"/>
      <c r="AW289" s="3777"/>
    </row>
    <row r="290" spans="1:49" ht="15" customHeight="1" x14ac:dyDescent="0.25">
      <c r="A290" s="2698" t="s">
        <v>291</v>
      </c>
      <c r="B290" s="3753" t="s">
        <v>282</v>
      </c>
      <c r="C290" s="3754">
        <f t="shared" si="75"/>
        <v>0</v>
      </c>
      <c r="D290" s="3755">
        <f t="shared" si="76"/>
        <v>0</v>
      </c>
      <c r="E290" s="3756">
        <f t="shared" si="76"/>
        <v>0</v>
      </c>
      <c r="F290" s="3757"/>
      <c r="G290" s="3758"/>
      <c r="H290" s="3757"/>
      <c r="I290" s="3758"/>
      <c r="J290" s="3757"/>
      <c r="K290" s="3758"/>
      <c r="L290" s="3757"/>
      <c r="M290" s="3758"/>
      <c r="N290" s="3757"/>
      <c r="O290" s="3758"/>
      <c r="P290" s="3757"/>
      <c r="Q290" s="3758"/>
      <c r="R290" s="3757"/>
      <c r="S290" s="3758"/>
      <c r="T290" s="3757"/>
      <c r="U290" s="3758"/>
      <c r="V290" s="3757"/>
      <c r="W290" s="3758"/>
      <c r="X290" s="3757"/>
      <c r="Y290" s="3758"/>
      <c r="Z290" s="3757"/>
      <c r="AA290" s="3758"/>
      <c r="AB290" s="3757"/>
      <c r="AC290" s="3758"/>
      <c r="AD290" s="3757"/>
      <c r="AE290" s="3758"/>
      <c r="AF290" s="3757"/>
      <c r="AG290" s="3758"/>
      <c r="AH290" s="3757"/>
      <c r="AI290" s="3758"/>
      <c r="AJ290" s="3757"/>
      <c r="AK290" s="3758"/>
      <c r="AL290" s="3757"/>
      <c r="AM290" s="3759"/>
      <c r="AN290" s="3768"/>
      <c r="AO290" s="3768"/>
      <c r="AP290" s="3769"/>
      <c r="AQ290" s="3770"/>
      <c r="AR290" s="3769"/>
      <c r="AS290" s="3770"/>
      <c r="AT290" s="3769"/>
      <c r="AU290" s="3771"/>
      <c r="AV290" s="3772"/>
      <c r="AW290" s="3746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641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653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3762" t="s">
        <v>284</v>
      </c>
      <c r="C301" s="3763">
        <f t="shared" si="75"/>
        <v>0</v>
      </c>
      <c r="D301" s="2428">
        <f t="shared" si="76"/>
        <v>0</v>
      </c>
      <c r="E301" s="2429">
        <f t="shared" si="76"/>
        <v>0</v>
      </c>
      <c r="F301" s="3764">
        <f t="shared" ref="F301:AM301" si="80">SUM(F290:F300)</f>
        <v>0</v>
      </c>
      <c r="G301" s="2431">
        <f t="shared" si="80"/>
        <v>0</v>
      </c>
      <c r="H301" s="3764">
        <f t="shared" si="80"/>
        <v>0</v>
      </c>
      <c r="I301" s="2431">
        <f t="shared" si="80"/>
        <v>0</v>
      </c>
      <c r="J301" s="3764">
        <f t="shared" si="80"/>
        <v>0</v>
      </c>
      <c r="K301" s="3765">
        <f t="shared" si="80"/>
        <v>0</v>
      </c>
      <c r="L301" s="3764">
        <f t="shared" si="80"/>
        <v>0</v>
      </c>
      <c r="M301" s="3765">
        <f t="shared" si="80"/>
        <v>0</v>
      </c>
      <c r="N301" s="3764">
        <f t="shared" si="80"/>
        <v>0</v>
      </c>
      <c r="O301" s="3765">
        <f t="shared" si="80"/>
        <v>0</v>
      </c>
      <c r="P301" s="3764">
        <f t="shared" si="80"/>
        <v>0</v>
      </c>
      <c r="Q301" s="3765">
        <f t="shared" si="80"/>
        <v>0</v>
      </c>
      <c r="R301" s="3764">
        <f t="shared" si="80"/>
        <v>0</v>
      </c>
      <c r="S301" s="3765">
        <f t="shared" si="80"/>
        <v>0</v>
      </c>
      <c r="T301" s="3764">
        <f t="shared" si="80"/>
        <v>0</v>
      </c>
      <c r="U301" s="3765">
        <f t="shared" si="80"/>
        <v>0</v>
      </c>
      <c r="V301" s="3764">
        <f t="shared" si="80"/>
        <v>0</v>
      </c>
      <c r="W301" s="3765">
        <f t="shared" si="80"/>
        <v>0</v>
      </c>
      <c r="X301" s="3764">
        <f t="shared" si="80"/>
        <v>0</v>
      </c>
      <c r="Y301" s="3765">
        <f t="shared" si="80"/>
        <v>0</v>
      </c>
      <c r="Z301" s="3764">
        <f t="shared" si="80"/>
        <v>0</v>
      </c>
      <c r="AA301" s="3765">
        <f t="shared" si="80"/>
        <v>0</v>
      </c>
      <c r="AB301" s="3764">
        <f t="shared" si="80"/>
        <v>0</v>
      </c>
      <c r="AC301" s="3765">
        <f t="shared" si="80"/>
        <v>0</v>
      </c>
      <c r="AD301" s="3764">
        <f t="shared" si="80"/>
        <v>0</v>
      </c>
      <c r="AE301" s="3765">
        <f t="shared" si="80"/>
        <v>0</v>
      </c>
      <c r="AF301" s="3764">
        <f t="shared" si="80"/>
        <v>0</v>
      </c>
      <c r="AG301" s="3765">
        <f t="shared" si="80"/>
        <v>0</v>
      </c>
      <c r="AH301" s="3764">
        <f t="shared" si="80"/>
        <v>0</v>
      </c>
      <c r="AI301" s="3765">
        <f t="shared" si="80"/>
        <v>0</v>
      </c>
      <c r="AJ301" s="3764">
        <f t="shared" si="80"/>
        <v>0</v>
      </c>
      <c r="AK301" s="3765">
        <f t="shared" si="80"/>
        <v>0</v>
      </c>
      <c r="AL301" s="2433">
        <f t="shared" si="80"/>
        <v>0</v>
      </c>
      <c r="AM301" s="3766">
        <f t="shared" si="80"/>
        <v>0</v>
      </c>
      <c r="AN301" s="3773"/>
      <c r="AO301" s="3773"/>
      <c r="AP301" s="3774"/>
      <c r="AQ301" s="3775"/>
      <c r="AR301" s="3774"/>
      <c r="AS301" s="3775"/>
      <c r="AT301" s="2439"/>
      <c r="AU301" s="3776"/>
      <c r="AV301" s="2441"/>
      <c r="AW301" s="3777"/>
    </row>
    <row r="302" spans="1:49" ht="15" customHeight="1" x14ac:dyDescent="0.25">
      <c r="A302" s="2698" t="s">
        <v>297</v>
      </c>
      <c r="B302" s="3753" t="s">
        <v>282</v>
      </c>
      <c r="C302" s="3754">
        <f t="shared" si="75"/>
        <v>0</v>
      </c>
      <c r="D302" s="3755">
        <f t="shared" si="76"/>
        <v>0</v>
      </c>
      <c r="E302" s="3756">
        <f t="shared" si="76"/>
        <v>0</v>
      </c>
      <c r="F302" s="3757"/>
      <c r="G302" s="3758"/>
      <c r="H302" s="3757"/>
      <c r="I302" s="3758"/>
      <c r="J302" s="3757"/>
      <c r="K302" s="3758"/>
      <c r="L302" s="3757"/>
      <c r="M302" s="3758"/>
      <c r="N302" s="3757"/>
      <c r="O302" s="3758"/>
      <c r="P302" s="3757"/>
      <c r="Q302" s="3758"/>
      <c r="R302" s="3757"/>
      <c r="S302" s="3758"/>
      <c r="T302" s="3757"/>
      <c r="U302" s="3758"/>
      <c r="V302" s="3757"/>
      <c r="W302" s="3758"/>
      <c r="X302" s="3757"/>
      <c r="Y302" s="3758"/>
      <c r="Z302" s="3757"/>
      <c r="AA302" s="3758"/>
      <c r="AB302" s="3757"/>
      <c r="AC302" s="3758"/>
      <c r="AD302" s="3757"/>
      <c r="AE302" s="3758"/>
      <c r="AF302" s="3757"/>
      <c r="AG302" s="3758"/>
      <c r="AH302" s="3757"/>
      <c r="AI302" s="3758"/>
      <c r="AJ302" s="3757"/>
      <c r="AK302" s="3758"/>
      <c r="AL302" s="3757"/>
      <c r="AM302" s="3759"/>
      <c r="AN302" s="3768"/>
      <c r="AO302" s="3768"/>
      <c r="AP302" s="3769"/>
      <c r="AQ302" s="3770"/>
      <c r="AR302" s="3769"/>
      <c r="AS302" s="3770"/>
      <c r="AT302" s="3769"/>
      <c r="AU302" s="3771"/>
      <c r="AV302" s="3772"/>
      <c r="AW302" s="3746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641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653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3762" t="s">
        <v>284</v>
      </c>
      <c r="C313" s="3763">
        <f t="shared" si="75"/>
        <v>0</v>
      </c>
      <c r="D313" s="2428">
        <f t="shared" si="81"/>
        <v>0</v>
      </c>
      <c r="E313" s="2429">
        <f t="shared" si="81"/>
        <v>0</v>
      </c>
      <c r="F313" s="3764">
        <f t="shared" ref="F313:AM313" si="82">SUM(F302:F312)</f>
        <v>0</v>
      </c>
      <c r="G313" s="2431">
        <f t="shared" si="82"/>
        <v>0</v>
      </c>
      <c r="H313" s="3764">
        <f t="shared" si="82"/>
        <v>0</v>
      </c>
      <c r="I313" s="2431">
        <f t="shared" si="82"/>
        <v>0</v>
      </c>
      <c r="J313" s="3764">
        <f t="shared" si="82"/>
        <v>0</v>
      </c>
      <c r="K313" s="3765">
        <f t="shared" si="82"/>
        <v>0</v>
      </c>
      <c r="L313" s="3764">
        <f t="shared" si="82"/>
        <v>0</v>
      </c>
      <c r="M313" s="3765">
        <f t="shared" si="82"/>
        <v>0</v>
      </c>
      <c r="N313" s="3764">
        <f t="shared" si="82"/>
        <v>0</v>
      </c>
      <c r="O313" s="3765">
        <f t="shared" si="82"/>
        <v>0</v>
      </c>
      <c r="P313" s="3764">
        <f t="shared" si="82"/>
        <v>0</v>
      </c>
      <c r="Q313" s="3765">
        <f t="shared" si="82"/>
        <v>0</v>
      </c>
      <c r="R313" s="3764">
        <f t="shared" si="82"/>
        <v>0</v>
      </c>
      <c r="S313" s="3765">
        <f t="shared" si="82"/>
        <v>0</v>
      </c>
      <c r="T313" s="3764">
        <f t="shared" si="82"/>
        <v>0</v>
      </c>
      <c r="U313" s="3765">
        <f t="shared" si="82"/>
        <v>0</v>
      </c>
      <c r="V313" s="3764">
        <f t="shared" si="82"/>
        <v>0</v>
      </c>
      <c r="W313" s="3765">
        <f t="shared" si="82"/>
        <v>0</v>
      </c>
      <c r="X313" s="3764">
        <f t="shared" si="82"/>
        <v>0</v>
      </c>
      <c r="Y313" s="3765">
        <f t="shared" si="82"/>
        <v>0</v>
      </c>
      <c r="Z313" s="3764">
        <f t="shared" si="82"/>
        <v>0</v>
      </c>
      <c r="AA313" s="3765">
        <f t="shared" si="82"/>
        <v>0</v>
      </c>
      <c r="AB313" s="3764">
        <f t="shared" si="82"/>
        <v>0</v>
      </c>
      <c r="AC313" s="3765">
        <f t="shared" si="82"/>
        <v>0</v>
      </c>
      <c r="AD313" s="3764">
        <f t="shared" si="82"/>
        <v>0</v>
      </c>
      <c r="AE313" s="3765">
        <f t="shared" si="82"/>
        <v>0</v>
      </c>
      <c r="AF313" s="3764">
        <f t="shared" si="82"/>
        <v>0</v>
      </c>
      <c r="AG313" s="3765">
        <f t="shared" si="82"/>
        <v>0</v>
      </c>
      <c r="AH313" s="3764">
        <f t="shared" si="82"/>
        <v>0</v>
      </c>
      <c r="AI313" s="3765">
        <f t="shared" si="82"/>
        <v>0</v>
      </c>
      <c r="AJ313" s="3764">
        <f t="shared" si="82"/>
        <v>0</v>
      </c>
      <c r="AK313" s="3765">
        <f t="shared" si="82"/>
        <v>0</v>
      </c>
      <c r="AL313" s="2433">
        <f t="shared" si="82"/>
        <v>0</v>
      </c>
      <c r="AM313" s="3766">
        <f t="shared" si="82"/>
        <v>0</v>
      </c>
      <c r="AN313" s="3773"/>
      <c r="AO313" s="3773"/>
      <c r="AP313" s="3774"/>
      <c r="AQ313" s="3775"/>
      <c r="AR313" s="3774"/>
      <c r="AS313" s="3775"/>
      <c r="AT313" s="2439"/>
      <c r="AU313" s="3776"/>
      <c r="AV313" s="2441"/>
      <c r="AW313" s="3777"/>
    </row>
    <row r="314" spans="1:49" ht="15" customHeight="1" x14ac:dyDescent="0.25">
      <c r="A314" s="2698" t="s">
        <v>298</v>
      </c>
      <c r="B314" s="3753" t="s">
        <v>282</v>
      </c>
      <c r="C314" s="3754">
        <f t="shared" si="75"/>
        <v>0</v>
      </c>
      <c r="D314" s="3755">
        <f t="shared" si="81"/>
        <v>0</v>
      </c>
      <c r="E314" s="3756">
        <f t="shared" si="81"/>
        <v>0</v>
      </c>
      <c r="F314" s="3757"/>
      <c r="G314" s="3758"/>
      <c r="H314" s="3757"/>
      <c r="I314" s="3758"/>
      <c r="J314" s="3757"/>
      <c r="K314" s="3758"/>
      <c r="L314" s="3757"/>
      <c r="M314" s="3758"/>
      <c r="N314" s="3757"/>
      <c r="O314" s="3758"/>
      <c r="P314" s="3757"/>
      <c r="Q314" s="3758"/>
      <c r="R314" s="3757"/>
      <c r="S314" s="3758"/>
      <c r="T314" s="3757"/>
      <c r="U314" s="3758"/>
      <c r="V314" s="3757"/>
      <c r="W314" s="3758"/>
      <c r="X314" s="3757"/>
      <c r="Y314" s="3758"/>
      <c r="Z314" s="3757"/>
      <c r="AA314" s="3758"/>
      <c r="AB314" s="3757"/>
      <c r="AC314" s="3758"/>
      <c r="AD314" s="3757"/>
      <c r="AE314" s="3758"/>
      <c r="AF314" s="3757"/>
      <c r="AG314" s="3758"/>
      <c r="AH314" s="3757"/>
      <c r="AI314" s="3758"/>
      <c r="AJ314" s="3757"/>
      <c r="AK314" s="3758"/>
      <c r="AL314" s="3757"/>
      <c r="AM314" s="3759"/>
      <c r="AN314" s="3768"/>
      <c r="AO314" s="3768"/>
      <c r="AP314" s="3769"/>
      <c r="AQ314" s="3770"/>
      <c r="AR314" s="3769"/>
      <c r="AS314" s="3770"/>
      <c r="AT314" s="3769"/>
      <c r="AU314" s="3771"/>
      <c r="AV314" s="3772"/>
      <c r="AW314" s="3746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641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653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3762" t="s">
        <v>284</v>
      </c>
      <c r="C320" s="3763">
        <f t="shared" si="75"/>
        <v>0</v>
      </c>
      <c r="D320" s="2428">
        <f t="shared" si="81"/>
        <v>0</v>
      </c>
      <c r="E320" s="3778">
        <f t="shared" si="81"/>
        <v>0</v>
      </c>
      <c r="F320" s="2444">
        <f t="shared" ref="F320:AM320" si="83">SUM(F314:F319)</f>
        <v>0</v>
      </c>
      <c r="G320" s="3765">
        <f t="shared" si="83"/>
        <v>0</v>
      </c>
      <c r="H320" s="2444">
        <f t="shared" si="83"/>
        <v>0</v>
      </c>
      <c r="I320" s="3765">
        <f t="shared" si="83"/>
        <v>0</v>
      </c>
      <c r="J320" s="2444">
        <f t="shared" si="83"/>
        <v>0</v>
      </c>
      <c r="K320" s="3765">
        <f t="shared" si="83"/>
        <v>0</v>
      </c>
      <c r="L320" s="2444">
        <f t="shared" si="83"/>
        <v>0</v>
      </c>
      <c r="M320" s="3765">
        <f t="shared" si="83"/>
        <v>0</v>
      </c>
      <c r="N320" s="2444">
        <f t="shared" si="83"/>
        <v>0</v>
      </c>
      <c r="O320" s="3765">
        <f t="shared" si="83"/>
        <v>0</v>
      </c>
      <c r="P320" s="2444">
        <f t="shared" si="83"/>
        <v>0</v>
      </c>
      <c r="Q320" s="3765">
        <f t="shared" si="83"/>
        <v>0</v>
      </c>
      <c r="R320" s="2444">
        <f t="shared" si="83"/>
        <v>0</v>
      </c>
      <c r="S320" s="3765">
        <f t="shared" si="83"/>
        <v>0</v>
      </c>
      <c r="T320" s="2444">
        <f t="shared" si="83"/>
        <v>0</v>
      </c>
      <c r="U320" s="3765">
        <f t="shared" si="83"/>
        <v>0</v>
      </c>
      <c r="V320" s="2444">
        <f t="shared" si="83"/>
        <v>0</v>
      </c>
      <c r="W320" s="3765">
        <f t="shared" si="83"/>
        <v>0</v>
      </c>
      <c r="X320" s="2444">
        <f t="shared" si="83"/>
        <v>0</v>
      </c>
      <c r="Y320" s="3765">
        <f t="shared" si="83"/>
        <v>0</v>
      </c>
      <c r="Z320" s="2444">
        <f t="shared" si="83"/>
        <v>0</v>
      </c>
      <c r="AA320" s="3765">
        <f t="shared" si="83"/>
        <v>0</v>
      </c>
      <c r="AB320" s="2444">
        <f t="shared" si="83"/>
        <v>0</v>
      </c>
      <c r="AC320" s="3765">
        <f t="shared" si="83"/>
        <v>0</v>
      </c>
      <c r="AD320" s="2444">
        <f t="shared" si="83"/>
        <v>0</v>
      </c>
      <c r="AE320" s="3765">
        <f t="shared" si="83"/>
        <v>0</v>
      </c>
      <c r="AF320" s="2444">
        <f t="shared" si="83"/>
        <v>0</v>
      </c>
      <c r="AG320" s="3765">
        <f t="shared" si="83"/>
        <v>0</v>
      </c>
      <c r="AH320" s="2444">
        <f t="shared" si="83"/>
        <v>0</v>
      </c>
      <c r="AI320" s="3765">
        <f t="shared" si="83"/>
        <v>0</v>
      </c>
      <c r="AJ320" s="2444">
        <f t="shared" si="83"/>
        <v>0</v>
      </c>
      <c r="AK320" s="3765">
        <f t="shared" si="83"/>
        <v>0</v>
      </c>
      <c r="AL320" s="3779">
        <f t="shared" si="83"/>
        <v>0</v>
      </c>
      <c r="AM320" s="3766">
        <f t="shared" si="83"/>
        <v>0</v>
      </c>
      <c r="AN320" s="3780"/>
      <c r="AO320" s="3780"/>
      <c r="AP320" s="3781"/>
      <c r="AQ320" s="3782"/>
      <c r="AR320" s="3781"/>
      <c r="AS320" s="3782"/>
      <c r="AT320" s="3783"/>
      <c r="AU320" s="3784"/>
      <c r="AV320" s="3785"/>
      <c r="AW320" s="3786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3765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787" t="s">
        <v>25</v>
      </c>
      <c r="B323" s="3788" t="s">
        <v>301</v>
      </c>
      <c r="C323" s="3574" t="s">
        <v>302</v>
      </c>
      <c r="D323" s="3789"/>
      <c r="E323" s="3789"/>
      <c r="F323" s="3789"/>
      <c r="G323" s="3789"/>
      <c r="H323" s="3789"/>
      <c r="I323" s="3789"/>
      <c r="J323" s="3789"/>
      <c r="K323" s="3575"/>
      <c r="L323" s="3576" t="s">
        <v>303</v>
      </c>
      <c r="M323" s="3790"/>
      <c r="N323" s="3790"/>
      <c r="O323" s="3790"/>
      <c r="P323" s="3790"/>
      <c r="Q323" s="3790"/>
      <c r="R323" s="3790"/>
      <c r="S323" s="3790"/>
      <c r="T323" s="3577"/>
      <c r="U323" s="3576" t="s">
        <v>304</v>
      </c>
      <c r="V323" s="3790"/>
      <c r="W323" s="3790"/>
      <c r="X323" s="3790"/>
      <c r="Y323" s="3790"/>
      <c r="Z323" s="3790"/>
      <c r="AA323" s="3790"/>
      <c r="AB323" s="3790"/>
      <c r="AC323" s="3578"/>
      <c r="AD323" s="3604" t="s">
        <v>28</v>
      </c>
      <c r="AE323" s="3675" t="s">
        <v>29</v>
      </c>
    </row>
    <row r="324" spans="1:90" ht="15" customHeight="1" x14ac:dyDescent="0.25">
      <c r="A324" s="2824"/>
      <c r="B324" s="2826"/>
      <c r="C324" s="3582" t="s">
        <v>65</v>
      </c>
      <c r="D324" s="3791"/>
      <c r="E324" s="3583"/>
      <c r="F324" s="3792" t="s">
        <v>305</v>
      </c>
      <c r="G324" s="3792"/>
      <c r="H324" s="3792" t="s">
        <v>306</v>
      </c>
      <c r="I324" s="3792"/>
      <c r="J324" s="3793" t="s">
        <v>307</v>
      </c>
      <c r="K324" s="3793"/>
      <c r="L324" s="3582" t="s">
        <v>65</v>
      </c>
      <c r="M324" s="3791"/>
      <c r="N324" s="3583"/>
      <c r="O324" s="3792" t="s">
        <v>305</v>
      </c>
      <c r="P324" s="3792"/>
      <c r="Q324" s="3792" t="s">
        <v>306</v>
      </c>
      <c r="R324" s="3792"/>
      <c r="S324" s="3793" t="s">
        <v>307</v>
      </c>
      <c r="T324" s="3793"/>
      <c r="U324" s="3582" t="s">
        <v>65</v>
      </c>
      <c r="V324" s="3791"/>
      <c r="W324" s="3583"/>
      <c r="X324" s="3792" t="s">
        <v>305</v>
      </c>
      <c r="Y324" s="3792"/>
      <c r="Z324" s="3792" t="s">
        <v>306</v>
      </c>
      <c r="AA324" s="3792"/>
      <c r="AB324" s="3793" t="s">
        <v>307</v>
      </c>
      <c r="AC324" s="3794"/>
      <c r="AD324" s="3604"/>
      <c r="AE324" s="3675"/>
    </row>
    <row r="325" spans="1:90" ht="21" x14ac:dyDescent="0.25">
      <c r="A325" s="2824"/>
      <c r="B325" s="2826"/>
      <c r="C325" s="1884" t="s">
        <v>308</v>
      </c>
      <c r="D325" s="523" t="s">
        <v>18</v>
      </c>
      <c r="E325" s="2452" t="s">
        <v>19</v>
      </c>
      <c r="F325" s="3795" t="s">
        <v>18</v>
      </c>
      <c r="G325" s="3796" t="s">
        <v>19</v>
      </c>
      <c r="H325" s="3795" t="s">
        <v>18</v>
      </c>
      <c r="I325" s="3796" t="s">
        <v>19</v>
      </c>
      <c r="J325" s="3795" t="s">
        <v>18</v>
      </c>
      <c r="K325" s="3796" t="s">
        <v>19</v>
      </c>
      <c r="L325" s="3795" t="s">
        <v>308</v>
      </c>
      <c r="M325" s="2455" t="s">
        <v>18</v>
      </c>
      <c r="N325" s="2456" t="s">
        <v>19</v>
      </c>
      <c r="O325" s="3795" t="s">
        <v>18</v>
      </c>
      <c r="P325" s="2456" t="s">
        <v>19</v>
      </c>
      <c r="Q325" s="3795" t="s">
        <v>18</v>
      </c>
      <c r="R325" s="2456" t="s">
        <v>19</v>
      </c>
      <c r="S325" s="3795" t="s">
        <v>18</v>
      </c>
      <c r="T325" s="2456" t="s">
        <v>19</v>
      </c>
      <c r="U325" s="3795" t="s">
        <v>308</v>
      </c>
      <c r="V325" s="524" t="s">
        <v>18</v>
      </c>
      <c r="W325" s="3796" t="s">
        <v>19</v>
      </c>
      <c r="X325" s="3795" t="s">
        <v>18</v>
      </c>
      <c r="Y325" s="3796" t="s">
        <v>19</v>
      </c>
      <c r="Z325" s="3795" t="s">
        <v>18</v>
      </c>
      <c r="AA325" s="3796" t="s">
        <v>19</v>
      </c>
      <c r="AB325" s="3795" t="s">
        <v>18</v>
      </c>
      <c r="AC325" s="3797" t="s">
        <v>19</v>
      </c>
      <c r="AD325" s="3604"/>
      <c r="AE325" s="3675"/>
    </row>
    <row r="326" spans="1:90" ht="42" x14ac:dyDescent="0.25">
      <c r="A326" s="3798" t="s">
        <v>309</v>
      </c>
      <c r="B326" s="3799">
        <f>SUM(C326+L326+U326)</f>
        <v>0</v>
      </c>
      <c r="C326" s="3800">
        <f>SUM(D326:E326)</f>
        <v>0</v>
      </c>
      <c r="D326" s="3655">
        <f>SUM(F326+H326+J326)</f>
        <v>0</v>
      </c>
      <c r="E326" s="3665">
        <f>SUM(G326+I326+K326)</f>
        <v>0</v>
      </c>
      <c r="F326" s="3595"/>
      <c r="G326" s="3615"/>
      <c r="H326" s="3595"/>
      <c r="I326" s="3615"/>
      <c r="J326" s="3595"/>
      <c r="K326" s="3615"/>
      <c r="L326" s="3801">
        <f>SUM(M326:N326)</f>
        <v>0</v>
      </c>
      <c r="M326" s="3655">
        <f>SUM(O326+Q326+S326)</f>
        <v>0</v>
      </c>
      <c r="N326" s="3627">
        <f>SUM(P326+R326+T326)</f>
        <v>0</v>
      </c>
      <c r="O326" s="3595"/>
      <c r="P326" s="3596"/>
      <c r="Q326" s="3595"/>
      <c r="R326" s="3596"/>
      <c r="S326" s="3595"/>
      <c r="T326" s="3596"/>
      <c r="U326" s="3654">
        <f>SUM(V326:W326)</f>
        <v>0</v>
      </c>
      <c r="V326" s="3655">
        <f>SUM(X326+Z326+AB326)</f>
        <v>0</v>
      </c>
      <c r="W326" s="3665">
        <f>SUM(Y326+AA326+AC326)</f>
        <v>0</v>
      </c>
      <c r="X326" s="3595"/>
      <c r="Y326" s="3615"/>
      <c r="Z326" s="3595"/>
      <c r="AA326" s="3615"/>
      <c r="AB326" s="3595"/>
      <c r="AC326" s="3802"/>
      <c r="AD326" s="3666"/>
      <c r="AE326" s="3615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2354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3798" t="s">
        <v>311</v>
      </c>
      <c r="B328" s="3799">
        <f t="shared" ref="B328:B332" si="94">SUM(C328+L328+U328)</f>
        <v>0</v>
      </c>
      <c r="C328" s="3800">
        <f t="shared" si="86"/>
        <v>0</v>
      </c>
      <c r="D328" s="3803">
        <f t="shared" si="87"/>
        <v>0</v>
      </c>
      <c r="E328" s="3804">
        <f t="shared" si="87"/>
        <v>0</v>
      </c>
      <c r="F328" s="3595"/>
      <c r="G328" s="3615"/>
      <c r="H328" s="3595"/>
      <c r="I328" s="3615"/>
      <c r="J328" s="3595"/>
      <c r="K328" s="3615"/>
      <c r="L328" s="3801">
        <f>SUM(M328:N328)</f>
        <v>0</v>
      </c>
      <c r="M328" s="3655">
        <f>SUM(O328+Q328+S328)</f>
        <v>0</v>
      </c>
      <c r="N328" s="3627">
        <f>SUM(P328+R328+T328)</f>
        <v>0</v>
      </c>
      <c r="O328" s="3595"/>
      <c r="P328" s="3596"/>
      <c r="Q328" s="3595"/>
      <c r="R328" s="3596"/>
      <c r="S328" s="3595"/>
      <c r="T328" s="3596"/>
      <c r="U328" s="3654">
        <f t="shared" si="88"/>
        <v>0</v>
      </c>
      <c r="V328" s="3655">
        <f t="shared" si="89"/>
        <v>0</v>
      </c>
      <c r="W328" s="3665">
        <f t="shared" si="89"/>
        <v>0</v>
      </c>
      <c r="X328" s="3595"/>
      <c r="Y328" s="3615"/>
      <c r="Z328" s="3595"/>
      <c r="AA328" s="3615"/>
      <c r="AB328" s="3595"/>
      <c r="AC328" s="3802"/>
      <c r="AD328" s="3666"/>
      <c r="AE328" s="3615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2354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3798" t="s">
        <v>313</v>
      </c>
      <c r="B330" s="3799">
        <f t="shared" si="94"/>
        <v>0</v>
      </c>
      <c r="C330" s="3800">
        <f t="shared" si="86"/>
        <v>0</v>
      </c>
      <c r="D330" s="3803">
        <f t="shared" si="87"/>
        <v>0</v>
      </c>
      <c r="E330" s="3804">
        <f t="shared" si="87"/>
        <v>0</v>
      </c>
      <c r="F330" s="3595"/>
      <c r="G330" s="3615"/>
      <c r="H330" s="3595"/>
      <c r="I330" s="3615"/>
      <c r="J330" s="3595"/>
      <c r="K330" s="3615"/>
      <c r="L330" s="3801">
        <f>SUM(M330:N330)</f>
        <v>0</v>
      </c>
      <c r="M330" s="3655">
        <f>SUM(O330+Q330+S330)</f>
        <v>0</v>
      </c>
      <c r="N330" s="3627">
        <f>SUM(P330+R330+T330)</f>
        <v>0</v>
      </c>
      <c r="O330" s="3595"/>
      <c r="P330" s="3596"/>
      <c r="Q330" s="3595"/>
      <c r="R330" s="3596"/>
      <c r="S330" s="3595"/>
      <c r="T330" s="3596"/>
      <c r="U330" s="3654">
        <f t="shared" si="88"/>
        <v>0</v>
      </c>
      <c r="V330" s="3655">
        <f t="shared" si="89"/>
        <v>0</v>
      </c>
      <c r="W330" s="3665">
        <f t="shared" si="89"/>
        <v>0</v>
      </c>
      <c r="X330" s="3595"/>
      <c r="Y330" s="3615"/>
      <c r="Z330" s="3595"/>
      <c r="AA330" s="3615"/>
      <c r="AB330" s="3595"/>
      <c r="AC330" s="3802"/>
      <c r="AD330" s="3666"/>
      <c r="AE330" s="3615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2354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02">
        <f>SUM(P332+R332+T332)</f>
        <v>0</v>
      </c>
      <c r="O332" s="42"/>
      <c r="P332" s="47"/>
      <c r="Q332" s="42"/>
      <c r="R332" s="47"/>
      <c r="S332" s="42"/>
      <c r="T332" s="47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2354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366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",[2]NOMBRE!B2," - ","( ",[2]NOMBRE!C2,[2]NOMBRE!D2,[2]NOMBRE!E2,[2]NOMBRE!F2,[2]NOMBRE!G2," )")</f>
        <v>COMUNA: LINARES - ( 07401 )</v>
      </c>
    </row>
    <row r="3" spans="1:130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130" x14ac:dyDescent="0.25">
      <c r="A4" s="1" t="str">
        <f>CONCATENATE("MES: ",[2]NOMBRE!B6," - ","( ",[2]NOMBRE!C6,[2]NOMBRE!D6," )")</f>
        <v>MES: ENERO - ( 01 )</v>
      </c>
    </row>
    <row r="5" spans="1:130" x14ac:dyDescent="0.25">
      <c r="A5" s="1" t="str">
        <f>CONCATENATE("AÑO: ",[2]NOMBRE!B7)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703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724" t="s">
        <v>4</v>
      </c>
      <c r="B10" s="2724"/>
      <c r="C10" s="2725" t="s">
        <v>5</v>
      </c>
      <c r="D10" s="2471"/>
      <c r="E10" s="2472"/>
      <c r="F10" s="2719" t="s">
        <v>6</v>
      </c>
      <c r="G10" s="2722"/>
      <c r="H10" s="2722"/>
      <c r="I10" s="2722"/>
      <c r="J10" s="2722"/>
      <c r="K10" s="2722"/>
      <c r="L10" s="2722"/>
      <c r="M10" s="2722"/>
      <c r="N10" s="2722"/>
      <c r="O10" s="2722"/>
      <c r="P10" s="2722"/>
      <c r="Q10" s="2722"/>
      <c r="R10" s="2722"/>
      <c r="S10" s="2722"/>
      <c r="T10" s="2722"/>
      <c r="U10" s="2722"/>
      <c r="V10" s="2722"/>
      <c r="W10" s="2722"/>
      <c r="X10" s="2722"/>
      <c r="Y10" s="2720"/>
    </row>
    <row r="11" spans="1:130" ht="15" customHeight="1" x14ac:dyDescent="0.25">
      <c r="A11" s="2724"/>
      <c r="B11" s="2724"/>
      <c r="C11" s="2473"/>
      <c r="D11" s="2474"/>
      <c r="E11" s="2475"/>
      <c r="F11" s="2719" t="s">
        <v>7</v>
      </c>
      <c r="G11" s="2720"/>
      <c r="H11" s="2719" t="s">
        <v>8</v>
      </c>
      <c r="I11" s="2720"/>
      <c r="J11" s="2719" t="s">
        <v>9</v>
      </c>
      <c r="K11" s="2720"/>
      <c r="L11" s="2719" t="s">
        <v>10</v>
      </c>
      <c r="M11" s="2720"/>
      <c r="N11" s="2719" t="s">
        <v>11</v>
      </c>
      <c r="O11" s="2720"/>
      <c r="P11" s="2719" t="s">
        <v>12</v>
      </c>
      <c r="Q11" s="2720"/>
      <c r="R11" s="2719" t="s">
        <v>13</v>
      </c>
      <c r="S11" s="2720"/>
      <c r="T11" s="2719" t="s">
        <v>14</v>
      </c>
      <c r="U11" s="2720"/>
      <c r="V11" s="2719" t="s">
        <v>15</v>
      </c>
      <c r="W11" s="2720"/>
      <c r="X11" s="2719" t="s">
        <v>16</v>
      </c>
      <c r="Y11" s="2720"/>
    </row>
    <row r="12" spans="1:130" ht="15" customHeight="1" x14ac:dyDescent="0.25">
      <c r="A12" s="2724"/>
      <c r="B12" s="2724"/>
      <c r="C12" s="704" t="s">
        <v>17</v>
      </c>
      <c r="D12" s="705" t="s">
        <v>18</v>
      </c>
      <c r="E12" s="706" t="s">
        <v>19</v>
      </c>
      <c r="F12" s="707" t="s">
        <v>18</v>
      </c>
      <c r="G12" s="706" t="s">
        <v>19</v>
      </c>
      <c r="H12" s="707" t="s">
        <v>18</v>
      </c>
      <c r="I12" s="706" t="s">
        <v>19</v>
      </c>
      <c r="J12" s="707" t="s">
        <v>18</v>
      </c>
      <c r="K12" s="706" t="s">
        <v>19</v>
      </c>
      <c r="L12" s="707" t="s">
        <v>18</v>
      </c>
      <c r="M12" s="706" t="s">
        <v>19</v>
      </c>
      <c r="N12" s="707" t="s">
        <v>18</v>
      </c>
      <c r="O12" s="706" t="s">
        <v>19</v>
      </c>
      <c r="P12" s="707" t="s">
        <v>18</v>
      </c>
      <c r="Q12" s="706" t="s">
        <v>19</v>
      </c>
      <c r="R12" s="707" t="s">
        <v>18</v>
      </c>
      <c r="S12" s="706" t="s">
        <v>19</v>
      </c>
      <c r="T12" s="707" t="s">
        <v>18</v>
      </c>
      <c r="U12" s="706" t="s">
        <v>19</v>
      </c>
      <c r="V12" s="707" t="s">
        <v>18</v>
      </c>
      <c r="W12" s="706" t="s">
        <v>19</v>
      </c>
      <c r="X12" s="707" t="s">
        <v>18</v>
      </c>
      <c r="Y12" s="706" t="s">
        <v>19</v>
      </c>
    </row>
    <row r="13" spans="1:130" ht="15" customHeight="1" x14ac:dyDescent="0.25">
      <c r="A13" s="2723" t="s">
        <v>20</v>
      </c>
      <c r="B13" s="2723"/>
      <c r="C13" s="708">
        <f>SUM(D13+E13)</f>
        <v>0</v>
      </c>
      <c r="D13" s="709">
        <f t="shared" ref="D13:E15" si="0">SUM(F13+H13+J13+L13+N13+P13+R13+T13+V13+X13)</f>
        <v>0</v>
      </c>
      <c r="E13" s="710">
        <f t="shared" si="0"/>
        <v>0</v>
      </c>
      <c r="F13" s="711"/>
      <c r="G13" s="712"/>
      <c r="H13" s="711"/>
      <c r="I13" s="712"/>
      <c r="J13" s="711"/>
      <c r="K13" s="712"/>
      <c r="L13" s="711"/>
      <c r="M13" s="712"/>
      <c r="N13" s="711"/>
      <c r="O13" s="712"/>
      <c r="P13" s="711"/>
      <c r="Q13" s="712"/>
      <c r="R13" s="711"/>
      <c r="S13" s="712"/>
      <c r="T13" s="711"/>
      <c r="U13" s="712"/>
      <c r="V13" s="711"/>
      <c r="W13" s="712"/>
      <c r="X13" s="711"/>
      <c r="Y13" s="712"/>
    </row>
    <row r="14" spans="1:130" ht="15" customHeight="1" x14ac:dyDescent="0.25">
      <c r="A14" s="2464" t="s">
        <v>21</v>
      </c>
      <c r="B14" s="713" t="s">
        <v>22</v>
      </c>
      <c r="C14" s="714">
        <f>SUM(D14+E14)</f>
        <v>0</v>
      </c>
      <c r="D14" s="22">
        <f t="shared" si="0"/>
        <v>0</v>
      </c>
      <c r="E14" s="715">
        <f t="shared" si="0"/>
        <v>0</v>
      </c>
      <c r="F14" s="716"/>
      <c r="G14" s="717"/>
      <c r="H14" s="716"/>
      <c r="I14" s="717"/>
      <c r="J14" s="716"/>
      <c r="K14" s="717"/>
      <c r="L14" s="716"/>
      <c r="M14" s="717"/>
      <c r="N14" s="716"/>
      <c r="O14" s="717"/>
      <c r="P14" s="716"/>
      <c r="Q14" s="717"/>
      <c r="R14" s="716"/>
      <c r="S14" s="717"/>
      <c r="T14" s="716"/>
      <c r="U14" s="717"/>
      <c r="V14" s="716"/>
      <c r="W14" s="717"/>
      <c r="X14" s="716"/>
      <c r="Y14" s="717"/>
    </row>
    <row r="15" spans="1:130" ht="15" customHeight="1" x14ac:dyDescent="0.25">
      <c r="A15" s="2465"/>
      <c r="B15" s="243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718"/>
      <c r="G15" s="719"/>
      <c r="H15" s="27"/>
      <c r="I15" s="28"/>
      <c r="J15" s="27"/>
      <c r="K15" s="28"/>
      <c r="L15" s="718"/>
      <c r="M15" s="719"/>
      <c r="N15" s="718"/>
      <c r="O15" s="719"/>
      <c r="P15" s="718"/>
      <c r="Q15" s="719"/>
      <c r="R15" s="718"/>
      <c r="S15" s="719"/>
      <c r="T15" s="718"/>
      <c r="U15" s="720"/>
      <c r="V15" s="718"/>
      <c r="W15" s="720"/>
      <c r="X15" s="718"/>
      <c r="Y15" s="719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2726" t="s">
        <v>25</v>
      </c>
      <c r="B17" s="2726" t="s">
        <v>26</v>
      </c>
      <c r="C17" s="2728" t="s">
        <v>27</v>
      </c>
      <c r="D17" s="2471"/>
      <c r="E17" s="2472"/>
      <c r="F17" s="2729" t="s">
        <v>6</v>
      </c>
      <c r="G17" s="2730"/>
      <c r="H17" s="2730"/>
      <c r="I17" s="2730"/>
      <c r="J17" s="2730"/>
      <c r="K17" s="2730"/>
      <c r="L17" s="2730"/>
      <c r="M17" s="2730"/>
      <c r="N17" s="2730"/>
      <c r="O17" s="2730"/>
      <c r="P17" s="2730"/>
      <c r="Q17" s="2730"/>
      <c r="R17" s="2733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2721" t="s">
        <v>30</v>
      </c>
      <c r="G18" s="2720"/>
      <c r="H18" s="2721" t="s">
        <v>31</v>
      </c>
      <c r="I18" s="2720"/>
      <c r="J18" s="2721" t="s">
        <v>15</v>
      </c>
      <c r="K18" s="2720"/>
      <c r="L18" s="2721" t="s">
        <v>32</v>
      </c>
      <c r="M18" s="2720"/>
      <c r="N18" s="2721" t="s">
        <v>33</v>
      </c>
      <c r="O18" s="2720"/>
      <c r="P18" s="2721" t="s">
        <v>34</v>
      </c>
      <c r="Q18" s="2722"/>
      <c r="R18" s="2487"/>
      <c r="S18" s="2489"/>
    </row>
    <row r="19" spans="1:90" x14ac:dyDescent="0.25">
      <c r="A19" s="2479"/>
      <c r="B19" s="2479"/>
      <c r="C19" s="721" t="s">
        <v>17</v>
      </c>
      <c r="D19" s="722" t="s">
        <v>18</v>
      </c>
      <c r="E19" s="706" t="s">
        <v>19</v>
      </c>
      <c r="F19" s="723" t="s">
        <v>18</v>
      </c>
      <c r="G19" s="706" t="s">
        <v>19</v>
      </c>
      <c r="H19" s="723" t="s">
        <v>18</v>
      </c>
      <c r="I19" s="706" t="s">
        <v>19</v>
      </c>
      <c r="J19" s="723" t="s">
        <v>18</v>
      </c>
      <c r="K19" s="706" t="s">
        <v>19</v>
      </c>
      <c r="L19" s="723" t="s">
        <v>18</v>
      </c>
      <c r="M19" s="706" t="s">
        <v>19</v>
      </c>
      <c r="N19" s="723" t="s">
        <v>18</v>
      </c>
      <c r="O19" s="706" t="s">
        <v>19</v>
      </c>
      <c r="P19" s="723" t="s">
        <v>18</v>
      </c>
      <c r="Q19" s="724" t="s">
        <v>19</v>
      </c>
      <c r="R19" s="2488"/>
      <c r="S19" s="2475"/>
    </row>
    <row r="20" spans="1:90" ht="15" customHeight="1" x14ac:dyDescent="0.25">
      <c r="A20" s="2737" t="s">
        <v>35</v>
      </c>
      <c r="B20" s="2738"/>
      <c r="C20" s="725">
        <f t="shared" ref="C20:C29" si="1">SUM(D20+E20)</f>
        <v>0</v>
      </c>
      <c r="D20" s="683">
        <f t="shared" ref="D20:E41" si="2">SUM(F20+H20+J20+L20+N20+P20)</f>
        <v>0</v>
      </c>
      <c r="E20" s="726">
        <f t="shared" si="2"/>
        <v>0</v>
      </c>
      <c r="F20" s="727"/>
      <c r="G20" s="728"/>
      <c r="H20" s="727"/>
      <c r="I20" s="728"/>
      <c r="J20" s="727"/>
      <c r="K20" s="728"/>
      <c r="L20" s="727"/>
      <c r="M20" s="728"/>
      <c r="N20" s="727"/>
      <c r="O20" s="728"/>
      <c r="P20" s="727"/>
      <c r="Q20" s="729"/>
      <c r="R20" s="730"/>
      <c r="S20" s="712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739" t="s">
        <v>36</v>
      </c>
      <c r="B21" s="731" t="s">
        <v>22</v>
      </c>
      <c r="C21" s="732">
        <f t="shared" si="1"/>
        <v>0</v>
      </c>
      <c r="D21" s="41">
        <f t="shared" si="2"/>
        <v>0</v>
      </c>
      <c r="E21" s="715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239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233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243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731" t="s">
        <v>40</v>
      </c>
      <c r="B25" s="733" t="s">
        <v>41</v>
      </c>
      <c r="C25" s="714">
        <f t="shared" si="1"/>
        <v>0</v>
      </c>
      <c r="D25" s="41">
        <f t="shared" si="2"/>
        <v>0</v>
      </c>
      <c r="E25" s="715">
        <f t="shared" si="2"/>
        <v>0</v>
      </c>
      <c r="F25" s="716"/>
      <c r="G25" s="734"/>
      <c r="H25" s="716"/>
      <c r="I25" s="734"/>
      <c r="J25" s="716"/>
      <c r="K25" s="734"/>
      <c r="L25" s="716"/>
      <c r="M25" s="734"/>
      <c r="N25" s="735"/>
      <c r="O25" s="734"/>
      <c r="P25" s="735"/>
      <c r="Q25" s="736"/>
      <c r="R25" s="737"/>
      <c r="S25" s="717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239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233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243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731" t="s">
        <v>54</v>
      </c>
      <c r="B39" s="739" t="s">
        <v>37</v>
      </c>
      <c r="C39" s="740">
        <f t="shared" si="7"/>
        <v>0</v>
      </c>
      <c r="D39" s="741">
        <f t="shared" si="2"/>
        <v>0</v>
      </c>
      <c r="E39" s="715">
        <f t="shared" si="2"/>
        <v>0</v>
      </c>
      <c r="F39" s="716"/>
      <c r="G39" s="734"/>
      <c r="H39" s="716"/>
      <c r="I39" s="734"/>
      <c r="J39" s="716"/>
      <c r="K39" s="734"/>
      <c r="L39" s="716"/>
      <c r="M39" s="734"/>
      <c r="N39" s="716"/>
      <c r="O39" s="734"/>
      <c r="P39" s="735"/>
      <c r="Q39" s="736"/>
      <c r="R39" s="737"/>
      <c r="S39" s="717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239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243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742" t="s">
        <v>55</v>
      </c>
      <c r="B42" s="743"/>
      <c r="C42" s="743"/>
      <c r="D42" s="743"/>
      <c r="E42" s="743"/>
      <c r="F42" s="743"/>
      <c r="G42" s="743"/>
      <c r="H42" s="743"/>
      <c r="I42" s="743"/>
      <c r="J42" s="743"/>
      <c r="K42" s="743"/>
      <c r="L42" s="743"/>
      <c r="M42" s="743"/>
      <c r="N42" s="743"/>
      <c r="O42" s="743"/>
      <c r="P42" s="743"/>
    </row>
    <row r="43" spans="1:90" ht="15" customHeight="1" x14ac:dyDescent="0.25">
      <c r="A43" s="2726" t="s">
        <v>56</v>
      </c>
      <c r="B43" s="2728" t="s">
        <v>27</v>
      </c>
      <c r="C43" s="2471"/>
      <c r="D43" s="2472"/>
      <c r="E43" s="2747" t="s">
        <v>6</v>
      </c>
      <c r="F43" s="2748"/>
      <c r="G43" s="2748"/>
      <c r="H43" s="2748"/>
      <c r="I43" s="2748"/>
      <c r="J43" s="2748"/>
      <c r="K43" s="2748"/>
      <c r="L43" s="2748"/>
      <c r="M43" s="2748"/>
      <c r="N43" s="2748"/>
      <c r="O43" s="2748"/>
      <c r="P43" s="2748"/>
      <c r="Q43" s="2734" t="s">
        <v>28</v>
      </c>
      <c r="R43" s="2735" t="s">
        <v>29</v>
      </c>
    </row>
    <row r="44" spans="1:90" ht="15" customHeight="1" x14ac:dyDescent="0.25">
      <c r="A44" s="2727"/>
      <c r="B44" s="2473"/>
      <c r="C44" s="2474"/>
      <c r="D44" s="2475"/>
      <c r="E44" s="2719" t="s">
        <v>30</v>
      </c>
      <c r="F44" s="2736"/>
      <c r="G44" s="2719" t="s">
        <v>31</v>
      </c>
      <c r="H44" s="2736"/>
      <c r="I44" s="2719" t="s">
        <v>15</v>
      </c>
      <c r="J44" s="2736"/>
      <c r="K44" s="2719" t="s">
        <v>32</v>
      </c>
      <c r="L44" s="2736"/>
      <c r="M44" s="2719" t="s">
        <v>33</v>
      </c>
      <c r="N44" s="2736"/>
      <c r="O44" s="2719" t="s">
        <v>34</v>
      </c>
      <c r="P44" s="2741"/>
      <c r="Q44" s="2491"/>
      <c r="R44" s="2494"/>
    </row>
    <row r="45" spans="1:90" x14ac:dyDescent="0.25">
      <c r="A45" s="2479"/>
      <c r="B45" s="744" t="s">
        <v>17</v>
      </c>
      <c r="C45" s="705" t="s">
        <v>18</v>
      </c>
      <c r="D45" s="228" t="s">
        <v>19</v>
      </c>
      <c r="E45" s="704" t="s">
        <v>18</v>
      </c>
      <c r="F45" s="93" t="s">
        <v>19</v>
      </c>
      <c r="G45" s="704" t="s">
        <v>18</v>
      </c>
      <c r="H45" s="93" t="s">
        <v>19</v>
      </c>
      <c r="I45" s="704" t="s">
        <v>18</v>
      </c>
      <c r="J45" s="93" t="s">
        <v>19</v>
      </c>
      <c r="K45" s="704" t="s">
        <v>18</v>
      </c>
      <c r="L45" s="93" t="s">
        <v>19</v>
      </c>
      <c r="M45" s="704" t="s">
        <v>18</v>
      </c>
      <c r="N45" s="93" t="s">
        <v>19</v>
      </c>
      <c r="O45" s="704" t="s">
        <v>18</v>
      </c>
      <c r="P45" s="94" t="s">
        <v>19</v>
      </c>
      <c r="Q45" s="2492"/>
      <c r="R45" s="2495"/>
    </row>
    <row r="46" spans="1:90" x14ac:dyDescent="0.25">
      <c r="A46" s="745" t="s">
        <v>37</v>
      </c>
      <c r="B46" s="746">
        <f>SUM(C46+D46)</f>
        <v>0</v>
      </c>
      <c r="C46" s="747">
        <f t="shared" ref="C46:D49" si="8">SUM(E46+G46+I46+K46+M46+O46)</f>
        <v>0</v>
      </c>
      <c r="D46" s="748">
        <f t="shared" si="8"/>
        <v>0</v>
      </c>
      <c r="E46" s="716"/>
      <c r="F46" s="717"/>
      <c r="G46" s="716"/>
      <c r="H46" s="717"/>
      <c r="I46" s="716"/>
      <c r="J46" s="734"/>
      <c r="K46" s="716"/>
      <c r="L46" s="734"/>
      <c r="M46" s="735"/>
      <c r="N46" s="734"/>
      <c r="O46" s="735"/>
      <c r="P46" s="736"/>
      <c r="Q46" s="749"/>
      <c r="R46" s="734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2745" t="s">
        <v>59</v>
      </c>
      <c r="B51" s="2728" t="s">
        <v>5</v>
      </c>
      <c r="C51" s="2471"/>
      <c r="D51" s="2472"/>
      <c r="E51" s="2724" t="s">
        <v>6</v>
      </c>
      <c r="F51" s="2724"/>
      <c r="G51" s="2724"/>
      <c r="H51" s="2719"/>
      <c r="I51" s="2734" t="s">
        <v>28</v>
      </c>
      <c r="J51" s="2735" t="s">
        <v>29</v>
      </c>
    </row>
    <row r="52" spans="1:90" x14ac:dyDescent="0.25">
      <c r="A52" s="2746"/>
      <c r="B52" s="2473"/>
      <c r="C52" s="2474"/>
      <c r="D52" s="2475"/>
      <c r="E52" s="2719" t="s">
        <v>8</v>
      </c>
      <c r="F52" s="2736"/>
      <c r="G52" s="2719" t="s">
        <v>9</v>
      </c>
      <c r="H52" s="2741"/>
      <c r="I52" s="2491"/>
      <c r="J52" s="2494"/>
    </row>
    <row r="53" spans="1:90" x14ac:dyDescent="0.25">
      <c r="A53" s="2506"/>
      <c r="B53" s="744" t="s">
        <v>17</v>
      </c>
      <c r="C53" s="705" t="s">
        <v>18</v>
      </c>
      <c r="D53" s="228" t="s">
        <v>19</v>
      </c>
      <c r="E53" s="704" t="s">
        <v>18</v>
      </c>
      <c r="F53" s="750" t="s">
        <v>19</v>
      </c>
      <c r="G53" s="704" t="s">
        <v>18</v>
      </c>
      <c r="H53" s="751" t="s">
        <v>19</v>
      </c>
      <c r="I53" s="2492"/>
      <c r="J53" s="2495"/>
    </row>
    <row r="54" spans="1:90" ht="21" x14ac:dyDescent="0.25">
      <c r="A54" s="752" t="s">
        <v>60</v>
      </c>
      <c r="B54" s="753">
        <f>SUM(C54+D54)</f>
        <v>0</v>
      </c>
      <c r="C54" s="754">
        <f t="shared" ref="C54:D57" si="13">SUM(E54+G54)</f>
        <v>0</v>
      </c>
      <c r="D54" s="755">
        <f t="shared" si="13"/>
        <v>0</v>
      </c>
      <c r="E54" s="756">
        <f t="shared" ref="E54:J54" si="14">SUM(E55:E57)</f>
        <v>0</v>
      </c>
      <c r="F54" s="757">
        <f t="shared" si="14"/>
        <v>0</v>
      </c>
      <c r="G54" s="758">
        <f t="shared" si="14"/>
        <v>0</v>
      </c>
      <c r="H54" s="759">
        <f t="shared" si="14"/>
        <v>0</v>
      </c>
      <c r="I54" s="760">
        <f t="shared" si="14"/>
        <v>0</v>
      </c>
      <c r="J54" s="761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728" t="s">
        <v>64</v>
      </c>
      <c r="B59" s="2472"/>
      <c r="C59" s="2726" t="s">
        <v>65</v>
      </c>
      <c r="D59" s="2719" t="s">
        <v>66</v>
      </c>
      <c r="E59" s="2741"/>
      <c r="F59" s="2741"/>
      <c r="G59" s="2741"/>
      <c r="H59" s="2741"/>
      <c r="I59" s="2741"/>
      <c r="J59" s="2742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762" t="s">
        <v>67</v>
      </c>
      <c r="E60" s="762" t="s">
        <v>68</v>
      </c>
      <c r="F60" s="762" t="s">
        <v>69</v>
      </c>
      <c r="G60" s="750" t="s">
        <v>70</v>
      </c>
      <c r="H60" s="751" t="s">
        <v>71</v>
      </c>
      <c r="I60" s="763" t="s">
        <v>72</v>
      </c>
      <c r="J60" s="764" t="s">
        <v>73</v>
      </c>
      <c r="K60" s="2501"/>
      <c r="L60" s="2489"/>
    </row>
    <row r="61" spans="1:90" x14ac:dyDescent="0.25">
      <c r="A61" s="2743" t="s">
        <v>74</v>
      </c>
      <c r="B61" s="2744"/>
      <c r="C61" s="765">
        <f>SUM(D61:H61)</f>
        <v>0</v>
      </c>
      <c r="D61" s="766"/>
      <c r="E61" s="766"/>
      <c r="F61" s="766"/>
      <c r="G61" s="717"/>
      <c r="H61" s="767"/>
      <c r="I61" s="768"/>
      <c r="J61" s="769"/>
      <c r="K61" s="767"/>
      <c r="L61" s="734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728" t="s">
        <v>5</v>
      </c>
      <c r="C69" s="2471"/>
      <c r="D69" s="2472"/>
      <c r="E69" s="2724" t="s">
        <v>6</v>
      </c>
      <c r="F69" s="2724"/>
      <c r="G69" s="2724"/>
      <c r="H69" s="2749"/>
      <c r="I69" s="2734" t="s">
        <v>28</v>
      </c>
      <c r="J69" s="2735" t="s">
        <v>29</v>
      </c>
    </row>
    <row r="70" spans="1:90" x14ac:dyDescent="0.25">
      <c r="A70" s="2489"/>
      <c r="B70" s="2473"/>
      <c r="C70" s="2474"/>
      <c r="D70" s="2475"/>
      <c r="E70" s="2719" t="s">
        <v>10</v>
      </c>
      <c r="F70" s="2736"/>
      <c r="G70" s="2741" t="s">
        <v>11</v>
      </c>
      <c r="H70" s="2742"/>
      <c r="I70" s="2491"/>
      <c r="J70" s="2494"/>
    </row>
    <row r="71" spans="1:90" x14ac:dyDescent="0.25">
      <c r="A71" s="2475"/>
      <c r="B71" s="704" t="s">
        <v>17</v>
      </c>
      <c r="C71" s="705" t="s">
        <v>18</v>
      </c>
      <c r="D71" s="228" t="s">
        <v>19</v>
      </c>
      <c r="E71" s="704" t="s">
        <v>18</v>
      </c>
      <c r="F71" s="750" t="s">
        <v>19</v>
      </c>
      <c r="G71" s="704" t="s">
        <v>18</v>
      </c>
      <c r="H71" s="770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716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2726" t="s">
        <v>85</v>
      </c>
      <c r="B77" s="2726" t="s">
        <v>65</v>
      </c>
    </row>
    <row r="78" spans="1:90" x14ac:dyDescent="0.25">
      <c r="A78" s="2727"/>
      <c r="B78" s="2479"/>
    </row>
    <row r="79" spans="1:90" x14ac:dyDescent="0.25">
      <c r="A79" s="2479"/>
      <c r="B79" s="771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763" t="s">
        <v>90</v>
      </c>
      <c r="B85" s="762" t="s">
        <v>91</v>
      </c>
      <c r="C85" s="762" t="s">
        <v>38</v>
      </c>
      <c r="D85" s="762" t="s">
        <v>92</v>
      </c>
      <c r="E85" s="762" t="s">
        <v>93</v>
      </c>
    </row>
    <row r="86" spans="1:91" x14ac:dyDescent="0.25">
      <c r="A86" s="772" t="s">
        <v>94</v>
      </c>
      <c r="B86" s="766"/>
      <c r="C86" s="766"/>
      <c r="D86" s="766"/>
      <c r="E86" s="766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728" t="s">
        <v>97</v>
      </c>
      <c r="B89" s="2472"/>
      <c r="C89" s="773" t="s">
        <v>98</v>
      </c>
      <c r="D89" s="762" t="s">
        <v>99</v>
      </c>
      <c r="E89" s="762" t="s">
        <v>100</v>
      </c>
      <c r="F89" s="762" t="s">
        <v>101</v>
      </c>
    </row>
    <row r="90" spans="1:91" ht="21" x14ac:dyDescent="0.25">
      <c r="A90" s="2464" t="s">
        <v>102</v>
      </c>
      <c r="B90" s="745" t="s">
        <v>103</v>
      </c>
      <c r="C90" s="766"/>
      <c r="D90" s="774"/>
      <c r="E90" s="766"/>
      <c r="F90" s="766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2719" t="s">
        <v>65</v>
      </c>
      <c r="D95" s="2741"/>
      <c r="E95" s="2736"/>
      <c r="F95" s="2719" t="s">
        <v>109</v>
      </c>
      <c r="G95" s="2736"/>
      <c r="H95" s="2719" t="s">
        <v>110</v>
      </c>
      <c r="I95" s="2736"/>
    </row>
    <row r="96" spans="1:91" x14ac:dyDescent="0.25">
      <c r="A96" s="2474"/>
      <c r="B96" s="2475"/>
      <c r="C96" s="744" t="s">
        <v>17</v>
      </c>
      <c r="D96" s="705" t="s">
        <v>18</v>
      </c>
      <c r="E96" s="750" t="s">
        <v>19</v>
      </c>
      <c r="F96" s="704" t="s">
        <v>18</v>
      </c>
      <c r="G96" s="750" t="s">
        <v>19</v>
      </c>
      <c r="H96" s="704" t="s">
        <v>18</v>
      </c>
      <c r="I96" s="775" t="s">
        <v>19</v>
      </c>
    </row>
    <row r="97" spans="1:21" x14ac:dyDescent="0.25">
      <c r="A97" s="2719" t="s">
        <v>65</v>
      </c>
      <c r="B97" s="2736"/>
      <c r="C97" s="756">
        <f t="shared" ref="C97:I97" si="28">SUM(C98:C102)</f>
        <v>0</v>
      </c>
      <c r="D97" s="776">
        <f t="shared" si="28"/>
        <v>0</v>
      </c>
      <c r="E97" s="757">
        <f t="shared" si="28"/>
        <v>0</v>
      </c>
      <c r="F97" s="758">
        <f t="shared" si="28"/>
        <v>0</v>
      </c>
      <c r="G97" s="761">
        <f t="shared" si="28"/>
        <v>0</v>
      </c>
      <c r="H97" s="758">
        <f t="shared" si="28"/>
        <v>0</v>
      </c>
      <c r="I97" s="761">
        <f t="shared" si="28"/>
        <v>0</v>
      </c>
    </row>
    <row r="98" spans="1:21" x14ac:dyDescent="0.25">
      <c r="A98" s="2751" t="s">
        <v>22</v>
      </c>
      <c r="B98" s="2752"/>
      <c r="C98" s="777">
        <f>SUM(D98+E98)</f>
        <v>0</v>
      </c>
      <c r="D98" s="778">
        <f t="shared" ref="D98:E102" si="29">SUM(F98+H98)</f>
        <v>0</v>
      </c>
      <c r="E98" s="748">
        <f t="shared" si="29"/>
        <v>0</v>
      </c>
      <c r="F98" s="716"/>
      <c r="G98" s="717"/>
      <c r="H98" s="716"/>
      <c r="I98" s="734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753" t="s">
        <v>115</v>
      </c>
      <c r="B105" s="2527"/>
      <c r="C105" s="2728" t="s">
        <v>116</v>
      </c>
      <c r="D105" s="2471"/>
      <c r="E105" s="2472"/>
      <c r="F105" s="2747" t="s">
        <v>6</v>
      </c>
      <c r="G105" s="2748"/>
      <c r="H105" s="2748"/>
      <c r="I105" s="2748"/>
      <c r="J105" s="2748"/>
      <c r="K105" s="2748"/>
      <c r="L105" s="2748"/>
      <c r="M105" s="2748"/>
      <c r="N105" s="2748"/>
      <c r="O105" s="2748"/>
      <c r="P105" s="2748"/>
      <c r="Q105" s="2748"/>
      <c r="R105" s="2748"/>
      <c r="S105" s="2748"/>
      <c r="T105" s="2748"/>
      <c r="U105" s="2755"/>
    </row>
    <row r="106" spans="1:21" ht="15" customHeight="1" x14ac:dyDescent="0.25">
      <c r="A106" s="2754"/>
      <c r="B106" s="2529"/>
      <c r="C106" s="2473"/>
      <c r="D106" s="2474"/>
      <c r="E106" s="2475"/>
      <c r="F106" s="2719" t="s">
        <v>117</v>
      </c>
      <c r="G106" s="2741"/>
      <c r="H106" s="2719" t="s">
        <v>118</v>
      </c>
      <c r="I106" s="2736"/>
      <c r="J106" s="2719" t="s">
        <v>119</v>
      </c>
      <c r="K106" s="2736"/>
      <c r="L106" s="2719" t="s">
        <v>120</v>
      </c>
      <c r="M106" s="2736"/>
      <c r="N106" s="2719" t="s">
        <v>121</v>
      </c>
      <c r="O106" s="2736"/>
      <c r="P106" s="2719" t="s">
        <v>122</v>
      </c>
      <c r="Q106" s="2736"/>
      <c r="R106" s="2719" t="s">
        <v>123</v>
      </c>
      <c r="S106" s="2736"/>
      <c r="T106" s="2719" t="s">
        <v>124</v>
      </c>
      <c r="U106" s="2736"/>
    </row>
    <row r="107" spans="1:21" x14ac:dyDescent="0.25">
      <c r="A107" s="2530"/>
      <c r="B107" s="2531"/>
      <c r="C107" s="744" t="s">
        <v>17</v>
      </c>
      <c r="D107" s="779" t="s">
        <v>18</v>
      </c>
      <c r="E107" s="228" t="s">
        <v>19</v>
      </c>
      <c r="F107" s="704" t="s">
        <v>18</v>
      </c>
      <c r="G107" s="94" t="s">
        <v>19</v>
      </c>
      <c r="H107" s="704" t="s">
        <v>18</v>
      </c>
      <c r="I107" s="93" t="s">
        <v>19</v>
      </c>
      <c r="J107" s="704" t="s">
        <v>18</v>
      </c>
      <c r="K107" s="93" t="s">
        <v>19</v>
      </c>
      <c r="L107" s="704" t="s">
        <v>18</v>
      </c>
      <c r="M107" s="93" t="s">
        <v>19</v>
      </c>
      <c r="N107" s="704" t="s">
        <v>18</v>
      </c>
      <c r="O107" s="93" t="s">
        <v>19</v>
      </c>
      <c r="P107" s="704" t="s">
        <v>18</v>
      </c>
      <c r="Q107" s="93" t="s">
        <v>19</v>
      </c>
      <c r="R107" s="704" t="s">
        <v>18</v>
      </c>
      <c r="S107" s="93" t="s">
        <v>19</v>
      </c>
      <c r="T107" s="704" t="s">
        <v>18</v>
      </c>
      <c r="U107" s="93" t="s">
        <v>19</v>
      </c>
    </row>
    <row r="108" spans="1:21" x14ac:dyDescent="0.25">
      <c r="A108" s="2756" t="s">
        <v>125</v>
      </c>
      <c r="B108" s="2756"/>
      <c r="C108" s="780">
        <f t="shared" ref="C108:C116" si="30">SUM(D108+E108)</f>
        <v>0</v>
      </c>
      <c r="D108" s="22">
        <f>+H108+J108+L108+N108+P108+R108+T108</f>
        <v>0</v>
      </c>
      <c r="E108" s="715">
        <f>+I108+K108+M108+O108+Q108+S108+U108</f>
        <v>0</v>
      </c>
      <c r="F108" s="781"/>
      <c r="G108" s="782"/>
      <c r="H108" s="716"/>
      <c r="I108" s="734"/>
      <c r="J108" s="716"/>
      <c r="K108" s="734"/>
      <c r="L108" s="716"/>
      <c r="M108" s="734"/>
      <c r="N108" s="716"/>
      <c r="O108" s="734"/>
      <c r="P108" s="735"/>
      <c r="Q108" s="734"/>
      <c r="R108" s="735"/>
      <c r="S108" s="734"/>
      <c r="T108" s="735"/>
      <c r="U108" s="734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2731" t="s">
        <v>131</v>
      </c>
      <c r="B114" s="786" t="s">
        <v>132</v>
      </c>
      <c r="C114" s="740">
        <f t="shared" si="30"/>
        <v>0</v>
      </c>
      <c r="D114" s="741">
        <f t="shared" ref="D114:E116" si="32">SUM(F114+H114+J114+L114+N114+P114+R114+T114)</f>
        <v>0</v>
      </c>
      <c r="E114" s="715">
        <f t="shared" si="32"/>
        <v>0</v>
      </c>
      <c r="F114" s="716"/>
      <c r="G114" s="787"/>
      <c r="H114" s="716"/>
      <c r="I114" s="717"/>
      <c r="J114" s="716"/>
      <c r="K114" s="734"/>
      <c r="L114" s="716"/>
      <c r="M114" s="734"/>
      <c r="N114" s="716"/>
      <c r="O114" s="717"/>
      <c r="P114" s="716"/>
      <c r="Q114" s="717"/>
      <c r="R114" s="716"/>
      <c r="S114" s="717"/>
      <c r="T114" s="716"/>
      <c r="U114" s="717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2747" t="s">
        <v>6</v>
      </c>
      <c r="G118" s="2748"/>
      <c r="H118" s="2748"/>
      <c r="I118" s="2748"/>
      <c r="J118" s="2748"/>
      <c r="K118" s="2748"/>
      <c r="L118" s="2748"/>
      <c r="M118" s="2748"/>
      <c r="N118" s="2748"/>
      <c r="O118" s="2748"/>
      <c r="P118" s="2748"/>
      <c r="Q118" s="2748"/>
      <c r="R118" s="2748"/>
      <c r="S118" s="2748"/>
      <c r="T118" s="2542"/>
      <c r="U118" s="2542"/>
      <c r="V118" s="2748"/>
      <c r="W118" s="2748"/>
      <c r="X118" s="2748"/>
      <c r="Y118" s="2748"/>
      <c r="Z118" s="2748"/>
      <c r="AA118" s="2755"/>
    </row>
    <row r="119" spans="1:27" ht="15" customHeight="1" x14ac:dyDescent="0.25">
      <c r="A119" s="2727"/>
      <c r="B119" s="2727"/>
      <c r="C119" s="2541"/>
      <c r="D119" s="2474"/>
      <c r="E119" s="2475"/>
      <c r="F119" s="2719" t="s">
        <v>136</v>
      </c>
      <c r="G119" s="2736"/>
      <c r="H119" s="2719" t="s">
        <v>137</v>
      </c>
      <c r="I119" s="2736"/>
      <c r="J119" s="2719" t="s">
        <v>138</v>
      </c>
      <c r="K119" s="2736"/>
      <c r="L119" s="2741" t="s">
        <v>139</v>
      </c>
      <c r="M119" s="2736"/>
      <c r="N119" s="2719" t="s">
        <v>109</v>
      </c>
      <c r="O119" s="2736"/>
      <c r="P119" s="2719" t="s">
        <v>110</v>
      </c>
      <c r="Q119" s="2736"/>
      <c r="R119" s="2719" t="s">
        <v>140</v>
      </c>
      <c r="S119" s="2736"/>
      <c r="T119" s="2719" t="s">
        <v>141</v>
      </c>
      <c r="U119" s="2736"/>
      <c r="V119" s="2719" t="s">
        <v>142</v>
      </c>
      <c r="W119" s="2736"/>
      <c r="X119" s="2719" t="s">
        <v>143</v>
      </c>
      <c r="Y119" s="2736"/>
      <c r="Z119" s="2757" t="s">
        <v>124</v>
      </c>
      <c r="AA119" s="2758"/>
    </row>
    <row r="120" spans="1:27" x14ac:dyDescent="0.25">
      <c r="A120" s="2479"/>
      <c r="B120" s="2479"/>
      <c r="C120" s="704" t="s">
        <v>17</v>
      </c>
      <c r="D120" s="779" t="s">
        <v>18</v>
      </c>
      <c r="E120" s="775" t="s">
        <v>19</v>
      </c>
      <c r="F120" s="704" t="s">
        <v>18</v>
      </c>
      <c r="G120" s="228" t="s">
        <v>19</v>
      </c>
      <c r="H120" s="704" t="s">
        <v>18</v>
      </c>
      <c r="I120" s="228" t="s">
        <v>19</v>
      </c>
      <c r="J120" s="704" t="s">
        <v>18</v>
      </c>
      <c r="K120" s="228" t="s">
        <v>19</v>
      </c>
      <c r="L120" s="705" t="s">
        <v>18</v>
      </c>
      <c r="M120" s="228" t="s">
        <v>19</v>
      </c>
      <c r="N120" s="704" t="s">
        <v>18</v>
      </c>
      <c r="O120" s="228" t="s">
        <v>19</v>
      </c>
      <c r="P120" s="704" t="s">
        <v>18</v>
      </c>
      <c r="Q120" s="228" t="s">
        <v>19</v>
      </c>
      <c r="R120" s="704" t="s">
        <v>18</v>
      </c>
      <c r="S120" s="762" t="s">
        <v>19</v>
      </c>
      <c r="T120" s="704" t="s">
        <v>18</v>
      </c>
      <c r="U120" s="228" t="s">
        <v>19</v>
      </c>
      <c r="V120" s="704" t="s">
        <v>18</v>
      </c>
      <c r="W120" s="228" t="s">
        <v>19</v>
      </c>
      <c r="X120" s="704" t="s">
        <v>18</v>
      </c>
      <c r="Y120" s="228" t="s">
        <v>19</v>
      </c>
      <c r="Z120" s="788" t="s">
        <v>18</v>
      </c>
      <c r="AA120" s="229" t="s">
        <v>19</v>
      </c>
    </row>
    <row r="121" spans="1:27" x14ac:dyDescent="0.25">
      <c r="A121" s="2761" t="s">
        <v>144</v>
      </c>
      <c r="B121" s="733" t="s">
        <v>145</v>
      </c>
      <c r="C121" s="777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789">
        <f t="shared" si="34"/>
        <v>0</v>
      </c>
      <c r="F121" s="716"/>
      <c r="G121" s="717"/>
      <c r="H121" s="716"/>
      <c r="I121" s="734"/>
      <c r="J121" s="716"/>
      <c r="K121" s="734"/>
      <c r="L121" s="790"/>
      <c r="M121" s="734"/>
      <c r="N121" s="716"/>
      <c r="O121" s="734"/>
      <c r="P121" s="716"/>
      <c r="Q121" s="734"/>
      <c r="R121" s="716"/>
      <c r="S121" s="734"/>
      <c r="T121" s="716"/>
      <c r="U121" s="734"/>
      <c r="V121" s="735"/>
      <c r="W121" s="734"/>
      <c r="X121" s="735"/>
      <c r="Y121" s="734"/>
      <c r="Z121" s="787"/>
      <c r="AA121" s="791"/>
    </row>
    <row r="122" spans="1:27" x14ac:dyDescent="0.25">
      <c r="A122" s="2546"/>
      <c r="B122" s="233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239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239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243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2761" t="s">
        <v>150</v>
      </c>
      <c r="B126" s="733" t="s">
        <v>145</v>
      </c>
      <c r="C126" s="777">
        <f t="shared" si="33"/>
        <v>0</v>
      </c>
      <c r="D126" s="230">
        <f t="shared" si="34"/>
        <v>0</v>
      </c>
      <c r="E126" s="789">
        <f t="shared" si="34"/>
        <v>0</v>
      </c>
      <c r="F126" s="716"/>
      <c r="G126" s="717"/>
      <c r="H126" s="716"/>
      <c r="I126" s="734"/>
      <c r="J126" s="716"/>
      <c r="K126" s="734"/>
      <c r="L126" s="790"/>
      <c r="M126" s="734"/>
      <c r="N126" s="716"/>
      <c r="O126" s="734"/>
      <c r="P126" s="716"/>
      <c r="Q126" s="734"/>
      <c r="R126" s="716"/>
      <c r="S126" s="734"/>
      <c r="T126" s="716"/>
      <c r="U126" s="734"/>
      <c r="V126" s="735"/>
      <c r="W126" s="734"/>
      <c r="X126" s="735"/>
      <c r="Y126" s="734"/>
      <c r="Z126" s="787"/>
      <c r="AA126" s="791"/>
    </row>
    <row r="127" spans="1:27" x14ac:dyDescent="0.25">
      <c r="A127" s="2546"/>
      <c r="B127" s="233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239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239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243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2731" t="s">
        <v>151</v>
      </c>
      <c r="B131" s="733" t="s">
        <v>145</v>
      </c>
      <c r="C131" s="777">
        <f t="shared" si="33"/>
        <v>0</v>
      </c>
      <c r="D131" s="230">
        <f t="shared" si="34"/>
        <v>0</v>
      </c>
      <c r="E131" s="789">
        <f t="shared" si="34"/>
        <v>0</v>
      </c>
      <c r="F131" s="716"/>
      <c r="G131" s="717"/>
      <c r="H131" s="716"/>
      <c r="I131" s="734"/>
      <c r="J131" s="716"/>
      <c r="K131" s="734"/>
      <c r="L131" s="790"/>
      <c r="M131" s="734"/>
      <c r="N131" s="716"/>
      <c r="O131" s="734"/>
      <c r="P131" s="716"/>
      <c r="Q131" s="734"/>
      <c r="R131" s="716"/>
      <c r="S131" s="734"/>
      <c r="T131" s="716"/>
      <c r="U131" s="734"/>
      <c r="V131" s="735"/>
      <c r="W131" s="734"/>
      <c r="X131" s="735"/>
      <c r="Y131" s="734"/>
      <c r="Z131" s="787"/>
      <c r="AA131" s="791"/>
    </row>
    <row r="132" spans="1:27" x14ac:dyDescent="0.25">
      <c r="A132" s="2732"/>
      <c r="B132" s="233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239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239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243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2761" t="s">
        <v>152</v>
      </c>
      <c r="B136" s="733" t="s">
        <v>145</v>
      </c>
      <c r="C136" s="777">
        <f t="shared" si="33"/>
        <v>0</v>
      </c>
      <c r="D136" s="230">
        <f t="shared" si="34"/>
        <v>0</v>
      </c>
      <c r="E136" s="789">
        <f t="shared" si="34"/>
        <v>0</v>
      </c>
      <c r="F136" s="716"/>
      <c r="G136" s="717"/>
      <c r="H136" s="716"/>
      <c r="I136" s="734"/>
      <c r="J136" s="716"/>
      <c r="K136" s="734"/>
      <c r="L136" s="790"/>
      <c r="M136" s="734"/>
      <c r="N136" s="716"/>
      <c r="O136" s="734"/>
      <c r="P136" s="716"/>
      <c r="Q136" s="734"/>
      <c r="R136" s="716"/>
      <c r="S136" s="734"/>
      <c r="T136" s="716"/>
      <c r="U136" s="734"/>
      <c r="V136" s="735"/>
      <c r="W136" s="734"/>
      <c r="X136" s="735"/>
      <c r="Y136" s="734"/>
      <c r="Z136" s="787"/>
      <c r="AA136" s="791"/>
    </row>
    <row r="137" spans="1:27" x14ac:dyDescent="0.25">
      <c r="A137" s="2546"/>
      <c r="B137" s="233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239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239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243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2761" t="s">
        <v>153</v>
      </c>
      <c r="B141" s="733" t="s">
        <v>145</v>
      </c>
      <c r="C141" s="777">
        <f t="shared" si="33"/>
        <v>0</v>
      </c>
      <c r="D141" s="230">
        <f t="shared" si="34"/>
        <v>0</v>
      </c>
      <c r="E141" s="789">
        <f t="shared" si="34"/>
        <v>0</v>
      </c>
      <c r="F141" s="716"/>
      <c r="G141" s="717"/>
      <c r="H141" s="716"/>
      <c r="I141" s="734"/>
      <c r="J141" s="716"/>
      <c r="K141" s="734"/>
      <c r="L141" s="790"/>
      <c r="M141" s="734"/>
      <c r="N141" s="716"/>
      <c r="O141" s="734"/>
      <c r="P141" s="716"/>
      <c r="Q141" s="734"/>
      <c r="R141" s="716"/>
      <c r="S141" s="734"/>
      <c r="T141" s="716"/>
      <c r="U141" s="734"/>
      <c r="V141" s="735"/>
      <c r="W141" s="734"/>
      <c r="X141" s="735"/>
      <c r="Y141" s="734"/>
      <c r="Z141" s="787"/>
      <c r="AA141" s="791"/>
    </row>
    <row r="142" spans="1:27" x14ac:dyDescent="0.25">
      <c r="A142" s="2546"/>
      <c r="B142" s="233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239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239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243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2731" t="s">
        <v>154</v>
      </c>
      <c r="B146" s="733" t="s">
        <v>145</v>
      </c>
      <c r="C146" s="777">
        <f t="shared" si="33"/>
        <v>0</v>
      </c>
      <c r="D146" s="230">
        <f t="shared" si="34"/>
        <v>0</v>
      </c>
      <c r="E146" s="789">
        <f t="shared" si="34"/>
        <v>0</v>
      </c>
      <c r="F146" s="716"/>
      <c r="G146" s="717"/>
      <c r="H146" s="716"/>
      <c r="I146" s="734"/>
      <c r="J146" s="716"/>
      <c r="K146" s="734"/>
      <c r="L146" s="790"/>
      <c r="M146" s="734"/>
      <c r="N146" s="716"/>
      <c r="O146" s="734"/>
      <c r="P146" s="716"/>
      <c r="Q146" s="734"/>
      <c r="R146" s="716"/>
      <c r="S146" s="734"/>
      <c r="T146" s="716"/>
      <c r="U146" s="734"/>
      <c r="V146" s="735"/>
      <c r="W146" s="734"/>
      <c r="X146" s="735"/>
      <c r="Y146" s="734"/>
      <c r="Z146" s="787"/>
      <c r="AA146" s="791"/>
    </row>
    <row r="147" spans="1:27" x14ac:dyDescent="0.25">
      <c r="A147" s="2732"/>
      <c r="B147" s="233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239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239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243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2719" t="s">
        <v>155</v>
      </c>
      <c r="B151" s="2736"/>
      <c r="C151" s="792">
        <f t="shared" ref="C151:AA151" si="35">SUM(C121:C150)</f>
        <v>0</v>
      </c>
      <c r="D151" s="793">
        <f t="shared" si="35"/>
        <v>0</v>
      </c>
      <c r="E151" s="794">
        <f t="shared" si="35"/>
        <v>0</v>
      </c>
      <c r="F151" s="792">
        <f t="shared" si="35"/>
        <v>0</v>
      </c>
      <c r="G151" s="795">
        <f t="shared" si="35"/>
        <v>0</v>
      </c>
      <c r="H151" s="792">
        <f t="shared" si="35"/>
        <v>0</v>
      </c>
      <c r="I151" s="795">
        <f t="shared" si="35"/>
        <v>0</v>
      </c>
      <c r="J151" s="792">
        <f t="shared" si="35"/>
        <v>0</v>
      </c>
      <c r="K151" s="795">
        <f t="shared" si="35"/>
        <v>0</v>
      </c>
      <c r="L151" s="792">
        <f t="shared" si="35"/>
        <v>0</v>
      </c>
      <c r="M151" s="795">
        <f t="shared" si="35"/>
        <v>0</v>
      </c>
      <c r="N151" s="792">
        <f t="shared" si="35"/>
        <v>0</v>
      </c>
      <c r="O151" s="795">
        <f t="shared" si="35"/>
        <v>0</v>
      </c>
      <c r="P151" s="792">
        <f t="shared" si="35"/>
        <v>0</v>
      </c>
      <c r="Q151" s="795">
        <f t="shared" si="35"/>
        <v>0</v>
      </c>
      <c r="R151" s="792">
        <f t="shared" si="35"/>
        <v>0</v>
      </c>
      <c r="S151" s="795">
        <f t="shared" si="35"/>
        <v>0</v>
      </c>
      <c r="T151" s="792">
        <f t="shared" si="35"/>
        <v>0</v>
      </c>
      <c r="U151" s="795">
        <f t="shared" si="35"/>
        <v>0</v>
      </c>
      <c r="V151" s="792">
        <f t="shared" si="35"/>
        <v>0</v>
      </c>
      <c r="W151" s="795">
        <f t="shared" si="35"/>
        <v>0</v>
      </c>
      <c r="X151" s="792">
        <f t="shared" si="35"/>
        <v>0</v>
      </c>
      <c r="Y151" s="795">
        <f t="shared" si="35"/>
        <v>0</v>
      </c>
      <c r="Z151" s="796">
        <f t="shared" si="35"/>
        <v>0</v>
      </c>
      <c r="AA151" s="797">
        <f t="shared" si="35"/>
        <v>0</v>
      </c>
    </row>
    <row r="152" spans="1:27" x14ac:dyDescent="0.25">
      <c r="A152" s="2740" t="s">
        <v>156</v>
      </c>
      <c r="B152" s="233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233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239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239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243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2760" t="s">
        <v>157</v>
      </c>
      <c r="B157" s="733" t="s">
        <v>145</v>
      </c>
      <c r="C157" s="777">
        <f t="shared" si="36"/>
        <v>0</v>
      </c>
      <c r="D157" s="230">
        <f t="shared" si="37"/>
        <v>0</v>
      </c>
      <c r="E157" s="789">
        <f t="shared" si="37"/>
        <v>0</v>
      </c>
      <c r="F157" s="716"/>
      <c r="G157" s="717"/>
      <c r="H157" s="716"/>
      <c r="I157" s="734"/>
      <c r="J157" s="716"/>
      <c r="K157" s="734"/>
      <c r="L157" s="790"/>
      <c r="M157" s="734"/>
      <c r="N157" s="716"/>
      <c r="O157" s="734"/>
      <c r="P157" s="716"/>
      <c r="Q157" s="734"/>
      <c r="R157" s="716"/>
      <c r="S157" s="734"/>
      <c r="T157" s="716"/>
      <c r="U157" s="734"/>
      <c r="V157" s="735"/>
      <c r="W157" s="734"/>
      <c r="X157" s="735"/>
      <c r="Y157" s="734"/>
      <c r="Z157" s="787"/>
      <c r="AA157" s="791"/>
    </row>
    <row r="158" spans="1:27" x14ac:dyDescent="0.25">
      <c r="A158" s="2740"/>
      <c r="B158" s="233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239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239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243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2719" t="s">
        <v>155</v>
      </c>
      <c r="B162" s="2736"/>
      <c r="C162" s="792">
        <f t="shared" ref="C162:AA162" si="38">SUM(C152:C161)</f>
        <v>0</v>
      </c>
      <c r="D162" s="793">
        <f t="shared" si="38"/>
        <v>0</v>
      </c>
      <c r="E162" s="794">
        <f t="shared" si="38"/>
        <v>0</v>
      </c>
      <c r="F162" s="792">
        <f t="shared" si="38"/>
        <v>0</v>
      </c>
      <c r="G162" s="795">
        <f t="shared" si="38"/>
        <v>0</v>
      </c>
      <c r="H162" s="792">
        <f t="shared" si="38"/>
        <v>0</v>
      </c>
      <c r="I162" s="795">
        <f t="shared" si="38"/>
        <v>0</v>
      </c>
      <c r="J162" s="792">
        <f t="shared" si="38"/>
        <v>0</v>
      </c>
      <c r="K162" s="795">
        <f t="shared" si="38"/>
        <v>0</v>
      </c>
      <c r="L162" s="792">
        <f t="shared" si="38"/>
        <v>0</v>
      </c>
      <c r="M162" s="795">
        <f t="shared" si="38"/>
        <v>0</v>
      </c>
      <c r="N162" s="792">
        <f t="shared" si="38"/>
        <v>0</v>
      </c>
      <c r="O162" s="795">
        <f t="shared" si="38"/>
        <v>0</v>
      </c>
      <c r="P162" s="792">
        <f t="shared" si="38"/>
        <v>0</v>
      </c>
      <c r="Q162" s="795">
        <f t="shared" si="38"/>
        <v>0</v>
      </c>
      <c r="R162" s="792">
        <f t="shared" si="38"/>
        <v>0</v>
      </c>
      <c r="S162" s="795">
        <f t="shared" si="38"/>
        <v>0</v>
      </c>
      <c r="T162" s="792">
        <f t="shared" si="38"/>
        <v>0</v>
      </c>
      <c r="U162" s="795">
        <f t="shared" si="38"/>
        <v>0</v>
      </c>
      <c r="V162" s="792">
        <f t="shared" si="38"/>
        <v>0</v>
      </c>
      <c r="W162" s="795">
        <f t="shared" si="38"/>
        <v>0</v>
      </c>
      <c r="X162" s="792">
        <f t="shared" si="38"/>
        <v>0</v>
      </c>
      <c r="Y162" s="795">
        <f t="shared" si="38"/>
        <v>0</v>
      </c>
      <c r="Z162" s="796">
        <f t="shared" si="38"/>
        <v>0</v>
      </c>
      <c r="AA162" s="797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728" t="s">
        <v>65</v>
      </c>
      <c r="D164" s="2471"/>
      <c r="E164" s="2472"/>
      <c r="F164" s="2719" t="s">
        <v>6</v>
      </c>
      <c r="G164" s="2741"/>
      <c r="H164" s="2741"/>
      <c r="I164" s="2741"/>
      <c r="J164" s="2741"/>
      <c r="K164" s="2741"/>
      <c r="L164" s="2741"/>
      <c r="M164" s="2741"/>
      <c r="N164" s="2741"/>
      <c r="O164" s="2741"/>
      <c r="P164" s="2741"/>
      <c r="Q164" s="2741"/>
      <c r="R164" s="2741"/>
      <c r="S164" s="2741"/>
      <c r="T164" s="2741"/>
      <c r="U164" s="2741"/>
      <c r="V164" s="2741"/>
      <c r="W164" s="2741"/>
      <c r="X164" s="2741"/>
      <c r="Y164" s="2741"/>
      <c r="Z164" s="2741"/>
      <c r="AA164" s="2741"/>
      <c r="AB164" s="2741"/>
      <c r="AC164" s="2741"/>
      <c r="AD164" s="2741"/>
      <c r="AE164" s="2741"/>
      <c r="AF164" s="2741"/>
      <c r="AG164" s="2741"/>
      <c r="AH164" s="2741"/>
      <c r="AI164" s="2741"/>
      <c r="AJ164" s="2741"/>
      <c r="AK164" s="2741"/>
      <c r="AL164" s="2741"/>
      <c r="AM164" s="2736"/>
    </row>
    <row r="165" spans="1:39" ht="15" customHeight="1" x14ac:dyDescent="0.25">
      <c r="A165" s="2540"/>
      <c r="B165" s="2489"/>
      <c r="C165" s="2541"/>
      <c r="D165" s="2474"/>
      <c r="E165" s="2475"/>
      <c r="F165" s="2719" t="s">
        <v>159</v>
      </c>
      <c r="G165" s="2736"/>
      <c r="H165" s="2719" t="s">
        <v>139</v>
      </c>
      <c r="I165" s="2736"/>
      <c r="J165" s="2719" t="s">
        <v>109</v>
      </c>
      <c r="K165" s="2736"/>
      <c r="L165" s="2762" t="s">
        <v>110</v>
      </c>
      <c r="M165" s="2763"/>
      <c r="N165" s="2763" t="s">
        <v>140</v>
      </c>
      <c r="O165" s="2764"/>
      <c r="P165" s="2719" t="s">
        <v>160</v>
      </c>
      <c r="Q165" s="2736"/>
      <c r="R165" s="2741" t="s">
        <v>161</v>
      </c>
      <c r="S165" s="2736"/>
      <c r="T165" s="2741" t="s">
        <v>162</v>
      </c>
      <c r="U165" s="2736"/>
      <c r="V165" s="2719" t="s">
        <v>163</v>
      </c>
      <c r="W165" s="2736"/>
      <c r="X165" s="2741" t="s">
        <v>164</v>
      </c>
      <c r="Y165" s="2736"/>
      <c r="Z165" s="2757" t="s">
        <v>165</v>
      </c>
      <c r="AA165" s="2758"/>
      <c r="AB165" s="2757" t="s">
        <v>166</v>
      </c>
      <c r="AC165" s="2758"/>
      <c r="AD165" s="2757" t="s">
        <v>167</v>
      </c>
      <c r="AE165" s="2758"/>
      <c r="AF165" s="2757" t="s">
        <v>142</v>
      </c>
      <c r="AG165" s="2758"/>
      <c r="AH165" s="2757" t="s">
        <v>168</v>
      </c>
      <c r="AI165" s="2758"/>
      <c r="AJ165" s="2757" t="s">
        <v>169</v>
      </c>
      <c r="AK165" s="2758"/>
      <c r="AL165" s="2765" t="s">
        <v>124</v>
      </c>
      <c r="AM165" s="2758"/>
    </row>
    <row r="166" spans="1:39" x14ac:dyDescent="0.25">
      <c r="A166" s="2474"/>
      <c r="B166" s="2475"/>
      <c r="C166" s="744" t="s">
        <v>17</v>
      </c>
      <c r="D166" s="801" t="s">
        <v>18</v>
      </c>
      <c r="E166" s="276" t="s">
        <v>19</v>
      </c>
      <c r="F166" s="802" t="s">
        <v>18</v>
      </c>
      <c r="G166" s="276" t="s">
        <v>19</v>
      </c>
      <c r="H166" s="802" t="s">
        <v>18</v>
      </c>
      <c r="I166" s="276" t="s">
        <v>19</v>
      </c>
      <c r="J166" s="802" t="s">
        <v>18</v>
      </c>
      <c r="K166" s="276" t="s">
        <v>19</v>
      </c>
      <c r="L166" s="704" t="s">
        <v>18</v>
      </c>
      <c r="M166" s="277" t="s">
        <v>19</v>
      </c>
      <c r="N166" s="779" t="s">
        <v>18</v>
      </c>
      <c r="O166" s="775" t="s">
        <v>19</v>
      </c>
      <c r="P166" s="779" t="s">
        <v>18</v>
      </c>
      <c r="Q166" s="775" t="s">
        <v>19</v>
      </c>
      <c r="R166" s="705" t="s">
        <v>18</v>
      </c>
      <c r="S166" s="228" t="s">
        <v>19</v>
      </c>
      <c r="T166" s="705" t="s">
        <v>18</v>
      </c>
      <c r="U166" s="228" t="s">
        <v>19</v>
      </c>
      <c r="V166" s="704" t="s">
        <v>18</v>
      </c>
      <c r="W166" s="228" t="s">
        <v>19</v>
      </c>
      <c r="X166" s="705" t="s">
        <v>18</v>
      </c>
      <c r="Y166" s="228" t="s">
        <v>19</v>
      </c>
      <c r="Z166" s="788" t="s">
        <v>18</v>
      </c>
      <c r="AA166" s="229" t="s">
        <v>19</v>
      </c>
      <c r="AB166" s="788" t="s">
        <v>18</v>
      </c>
      <c r="AC166" s="229" t="s">
        <v>19</v>
      </c>
      <c r="AD166" s="788" t="s">
        <v>18</v>
      </c>
      <c r="AE166" s="229" t="s">
        <v>19</v>
      </c>
      <c r="AF166" s="788" t="s">
        <v>18</v>
      </c>
      <c r="AG166" s="229" t="s">
        <v>19</v>
      </c>
      <c r="AH166" s="788" t="s">
        <v>18</v>
      </c>
      <c r="AI166" s="229" t="s">
        <v>19</v>
      </c>
      <c r="AJ166" s="788" t="s">
        <v>18</v>
      </c>
      <c r="AK166" s="229" t="s">
        <v>19</v>
      </c>
      <c r="AL166" s="803" t="s">
        <v>18</v>
      </c>
      <c r="AM166" s="229" t="s">
        <v>19</v>
      </c>
    </row>
    <row r="167" spans="1:39" x14ac:dyDescent="0.25">
      <c r="A167" s="2554" t="s">
        <v>170</v>
      </c>
      <c r="B167" s="804" t="s">
        <v>171</v>
      </c>
      <c r="C167" s="777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748">
        <f t="shared" si="40"/>
        <v>0</v>
      </c>
      <c r="F167" s="716"/>
      <c r="G167" s="734"/>
      <c r="H167" s="716"/>
      <c r="I167" s="734"/>
      <c r="J167" s="716"/>
      <c r="K167" s="734"/>
      <c r="L167" s="716"/>
      <c r="M167" s="279"/>
      <c r="N167" s="279"/>
      <c r="O167" s="734"/>
      <c r="P167" s="716"/>
      <c r="Q167" s="734"/>
      <c r="R167" s="767"/>
      <c r="S167" s="734"/>
      <c r="T167" s="767"/>
      <c r="U167" s="734"/>
      <c r="V167" s="716"/>
      <c r="W167" s="734"/>
      <c r="X167" s="767"/>
      <c r="Y167" s="734"/>
      <c r="Z167" s="805"/>
      <c r="AA167" s="791"/>
      <c r="AB167" s="805"/>
      <c r="AC167" s="791"/>
      <c r="AD167" s="805"/>
      <c r="AE167" s="791"/>
      <c r="AF167" s="805"/>
      <c r="AG167" s="791"/>
      <c r="AH167" s="805"/>
      <c r="AI167" s="791"/>
      <c r="AJ167" s="805"/>
      <c r="AK167" s="791"/>
      <c r="AL167" s="806"/>
      <c r="AM167" s="791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804" t="s">
        <v>171</v>
      </c>
      <c r="C170" s="777">
        <f t="shared" si="39"/>
        <v>0</v>
      </c>
      <c r="D170" s="230">
        <f t="shared" si="40"/>
        <v>0</v>
      </c>
      <c r="E170" s="748">
        <f t="shared" si="40"/>
        <v>0</v>
      </c>
      <c r="F170" s="716"/>
      <c r="G170" s="734"/>
      <c r="H170" s="716"/>
      <c r="I170" s="734"/>
      <c r="J170" s="716"/>
      <c r="K170" s="734"/>
      <c r="L170" s="716"/>
      <c r="M170" s="279"/>
      <c r="N170" s="279"/>
      <c r="O170" s="734"/>
      <c r="P170" s="716"/>
      <c r="Q170" s="734"/>
      <c r="R170" s="767"/>
      <c r="S170" s="734"/>
      <c r="T170" s="767"/>
      <c r="U170" s="734"/>
      <c r="V170" s="716"/>
      <c r="W170" s="734"/>
      <c r="X170" s="767"/>
      <c r="Y170" s="734"/>
      <c r="Z170" s="805"/>
      <c r="AA170" s="791"/>
      <c r="AB170" s="805"/>
      <c r="AC170" s="791"/>
      <c r="AD170" s="805"/>
      <c r="AE170" s="791"/>
      <c r="AF170" s="805"/>
      <c r="AG170" s="791"/>
      <c r="AH170" s="805"/>
      <c r="AI170" s="791"/>
      <c r="AJ170" s="805"/>
      <c r="AK170" s="791"/>
      <c r="AL170" s="806"/>
      <c r="AM170" s="791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2726" t="s">
        <v>25</v>
      </c>
      <c r="B174" s="2726" t="s">
        <v>26</v>
      </c>
      <c r="C174" s="2728" t="s">
        <v>65</v>
      </c>
      <c r="D174" s="2471"/>
      <c r="E174" s="2472"/>
      <c r="F174" s="2719" t="s">
        <v>6</v>
      </c>
      <c r="G174" s="2741"/>
      <c r="H174" s="2741"/>
      <c r="I174" s="2741"/>
      <c r="J174" s="2741"/>
      <c r="K174" s="2741"/>
      <c r="L174" s="2741"/>
      <c r="M174" s="2741"/>
      <c r="N174" s="2741"/>
      <c r="O174" s="2736"/>
    </row>
    <row r="175" spans="1:39" ht="15" customHeight="1" x14ac:dyDescent="0.25">
      <c r="A175" s="2727"/>
      <c r="B175" s="2727"/>
      <c r="C175" s="2541"/>
      <c r="D175" s="2474"/>
      <c r="E175" s="2475"/>
      <c r="F175" s="2719" t="s">
        <v>167</v>
      </c>
      <c r="G175" s="2736"/>
      <c r="H175" s="2719" t="s">
        <v>142</v>
      </c>
      <c r="I175" s="2736"/>
      <c r="J175" s="2719" t="s">
        <v>168</v>
      </c>
      <c r="K175" s="2736"/>
      <c r="L175" s="2719" t="s">
        <v>169</v>
      </c>
      <c r="M175" s="2736"/>
      <c r="N175" s="2719" t="s">
        <v>124</v>
      </c>
      <c r="O175" s="2736"/>
    </row>
    <row r="176" spans="1:39" x14ac:dyDescent="0.25">
      <c r="A176" s="2479"/>
      <c r="B176" s="2479"/>
      <c r="C176" s="744" t="s">
        <v>17</v>
      </c>
      <c r="D176" s="801" t="s">
        <v>18</v>
      </c>
      <c r="E176" s="276" t="s">
        <v>19</v>
      </c>
      <c r="F176" s="802" t="s">
        <v>18</v>
      </c>
      <c r="G176" s="276" t="s">
        <v>19</v>
      </c>
      <c r="H176" s="802" t="s">
        <v>18</v>
      </c>
      <c r="I176" s="276" t="s">
        <v>19</v>
      </c>
      <c r="J176" s="802" t="s">
        <v>18</v>
      </c>
      <c r="K176" s="276" t="s">
        <v>19</v>
      </c>
      <c r="L176" s="802" t="s">
        <v>18</v>
      </c>
      <c r="M176" s="276" t="s">
        <v>19</v>
      </c>
      <c r="N176" s="802" t="s">
        <v>18</v>
      </c>
      <c r="O176" s="276" t="s">
        <v>19</v>
      </c>
    </row>
    <row r="177" spans="1:17" x14ac:dyDescent="0.25">
      <c r="A177" s="2731" t="s">
        <v>176</v>
      </c>
      <c r="B177" s="804" t="s">
        <v>177</v>
      </c>
      <c r="C177" s="777">
        <f t="shared" ref="C177:C182" si="41">SUM(D177+E177)</f>
        <v>0</v>
      </c>
      <c r="D177" s="230">
        <f t="shared" ref="D177:E182" si="42">SUM(F177+H177+J177+L177+N177)</f>
        <v>0</v>
      </c>
      <c r="E177" s="748">
        <f t="shared" si="42"/>
        <v>0</v>
      </c>
      <c r="F177" s="716"/>
      <c r="G177" s="736"/>
      <c r="H177" s="716"/>
      <c r="I177" s="734"/>
      <c r="J177" s="767"/>
      <c r="K177" s="736"/>
      <c r="L177" s="716"/>
      <c r="M177" s="734"/>
      <c r="N177" s="716"/>
      <c r="O177" s="734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2731" t="s">
        <v>180</v>
      </c>
      <c r="B180" s="804" t="s">
        <v>177</v>
      </c>
      <c r="C180" s="777">
        <f t="shared" si="41"/>
        <v>0</v>
      </c>
      <c r="D180" s="230">
        <f t="shared" si="42"/>
        <v>0</v>
      </c>
      <c r="E180" s="748">
        <f t="shared" si="42"/>
        <v>0</v>
      </c>
      <c r="F180" s="716"/>
      <c r="G180" s="734"/>
      <c r="H180" s="716"/>
      <c r="I180" s="736"/>
      <c r="J180" s="716"/>
      <c r="K180" s="734"/>
      <c r="L180" s="767"/>
      <c r="M180" s="736"/>
      <c r="N180" s="716"/>
      <c r="O180" s="734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728" t="s">
        <v>182</v>
      </c>
      <c r="B184" s="2472"/>
      <c r="C184" s="2728" t="s">
        <v>65</v>
      </c>
      <c r="D184" s="2471"/>
      <c r="E184" s="2472"/>
      <c r="F184" s="2719" t="s">
        <v>6</v>
      </c>
      <c r="G184" s="2741"/>
      <c r="H184" s="2741"/>
      <c r="I184" s="2741"/>
      <c r="J184" s="2741"/>
      <c r="K184" s="2741"/>
      <c r="L184" s="2741"/>
      <c r="M184" s="2741"/>
      <c r="N184" s="2741"/>
      <c r="O184" s="2741"/>
      <c r="P184" s="2741"/>
      <c r="Q184" s="2736"/>
    </row>
    <row r="185" spans="1:17" ht="15" customHeight="1" x14ac:dyDescent="0.25">
      <c r="A185" s="2759"/>
      <c r="B185" s="2489"/>
      <c r="C185" s="2541"/>
      <c r="D185" s="2474"/>
      <c r="E185" s="2475"/>
      <c r="F185" s="2719" t="s">
        <v>142</v>
      </c>
      <c r="G185" s="2736"/>
      <c r="H185" s="2719" t="s">
        <v>168</v>
      </c>
      <c r="I185" s="2736"/>
      <c r="J185" s="2719" t="s">
        <v>169</v>
      </c>
      <c r="K185" s="2736"/>
      <c r="L185" s="2719" t="s">
        <v>183</v>
      </c>
      <c r="M185" s="2736"/>
      <c r="N185" s="2719" t="s">
        <v>184</v>
      </c>
      <c r="O185" s="2736"/>
      <c r="P185" s="2719" t="s">
        <v>185</v>
      </c>
      <c r="Q185" s="2736"/>
    </row>
    <row r="186" spans="1:17" x14ac:dyDescent="0.25">
      <c r="A186" s="2541"/>
      <c r="B186" s="2475"/>
      <c r="C186" s="744" t="s">
        <v>17</v>
      </c>
      <c r="D186" s="801" t="s">
        <v>18</v>
      </c>
      <c r="E186" s="276" t="s">
        <v>19</v>
      </c>
      <c r="F186" s="802" t="s">
        <v>18</v>
      </c>
      <c r="G186" s="276" t="s">
        <v>19</v>
      </c>
      <c r="H186" s="802" t="s">
        <v>18</v>
      </c>
      <c r="I186" s="276" t="s">
        <v>19</v>
      </c>
      <c r="J186" s="802" t="s">
        <v>18</v>
      </c>
      <c r="K186" s="298" t="s">
        <v>19</v>
      </c>
      <c r="L186" s="802" t="s">
        <v>18</v>
      </c>
      <c r="M186" s="276" t="s">
        <v>19</v>
      </c>
      <c r="N186" s="802" t="s">
        <v>18</v>
      </c>
      <c r="O186" s="276" t="s">
        <v>19</v>
      </c>
      <c r="P186" s="802" t="s">
        <v>18</v>
      </c>
      <c r="Q186" s="298" t="s">
        <v>19</v>
      </c>
    </row>
    <row r="187" spans="1:17" x14ac:dyDescent="0.25">
      <c r="A187" s="2743" t="s">
        <v>186</v>
      </c>
      <c r="B187" s="2744"/>
      <c r="C187" s="777">
        <f>SUM(D187+E187)</f>
        <v>42</v>
      </c>
      <c r="D187" s="230">
        <f t="shared" ref="D187:E189" si="43">SUM(F187+H187+J187+L187+N187+P187)</f>
        <v>16</v>
      </c>
      <c r="E187" s="748">
        <f t="shared" si="43"/>
        <v>26</v>
      </c>
      <c r="F187" s="716">
        <v>1</v>
      </c>
      <c r="G187" s="736">
        <v>3</v>
      </c>
      <c r="H187" s="716">
        <v>2</v>
      </c>
      <c r="I187" s="734">
        <v>9</v>
      </c>
      <c r="J187" s="767">
        <v>4</v>
      </c>
      <c r="K187" s="734">
        <v>6</v>
      </c>
      <c r="L187" s="767">
        <v>6</v>
      </c>
      <c r="M187" s="736">
        <v>4</v>
      </c>
      <c r="N187" s="716">
        <v>0</v>
      </c>
      <c r="O187" s="734">
        <v>1</v>
      </c>
      <c r="P187" s="767">
        <v>3</v>
      </c>
      <c r="Q187" s="734">
        <v>3</v>
      </c>
    </row>
    <row r="188" spans="1:17" x14ac:dyDescent="0.25">
      <c r="A188" s="2557" t="s">
        <v>187</v>
      </c>
      <c r="B188" s="2518"/>
      <c r="C188" s="240">
        <f>SUM(D188+E188)</f>
        <v>132</v>
      </c>
      <c r="D188" s="241">
        <f t="shared" si="43"/>
        <v>79</v>
      </c>
      <c r="E188" s="292">
        <f t="shared" si="43"/>
        <v>53</v>
      </c>
      <c r="F188" s="799">
        <v>19</v>
      </c>
      <c r="G188" s="293">
        <v>13</v>
      </c>
      <c r="H188" s="799">
        <v>23</v>
      </c>
      <c r="I188" s="260">
        <v>12</v>
      </c>
      <c r="J188" s="294">
        <v>12</v>
      </c>
      <c r="K188" s="260">
        <v>10</v>
      </c>
      <c r="L188" s="294">
        <v>17</v>
      </c>
      <c r="M188" s="293">
        <v>5</v>
      </c>
      <c r="N188" s="799">
        <v>2</v>
      </c>
      <c r="O188" s="260">
        <v>7</v>
      </c>
      <c r="P188" s="294">
        <v>6</v>
      </c>
      <c r="Q188" s="260">
        <v>6</v>
      </c>
    </row>
    <row r="189" spans="1:17" ht="15" customHeight="1" x14ac:dyDescent="0.25">
      <c r="A189" s="2558" t="s">
        <v>188</v>
      </c>
      <c r="B189" s="2559"/>
      <c r="C189" s="299">
        <f>SUM(D189+E189)</f>
        <v>32</v>
      </c>
      <c r="D189" s="241">
        <f t="shared" si="43"/>
        <v>14</v>
      </c>
      <c r="E189" s="106">
        <f t="shared" si="43"/>
        <v>18</v>
      </c>
      <c r="F189" s="51">
        <v>2</v>
      </c>
      <c r="G189" s="54">
        <v>3</v>
      </c>
      <c r="H189" s="51">
        <v>5</v>
      </c>
      <c r="I189" s="52">
        <v>5</v>
      </c>
      <c r="J189" s="132">
        <v>2</v>
      </c>
      <c r="K189" s="52">
        <v>4</v>
      </c>
      <c r="L189" s="132">
        <v>2</v>
      </c>
      <c r="M189" s="54">
        <v>5</v>
      </c>
      <c r="N189" s="51">
        <v>2</v>
      </c>
      <c r="O189" s="52">
        <v>0</v>
      </c>
      <c r="P189" s="132">
        <v>1</v>
      </c>
      <c r="Q189" s="52">
        <v>1</v>
      </c>
    </row>
    <row r="190" spans="1:17" x14ac:dyDescent="0.25">
      <c r="A190" s="2719" t="s">
        <v>65</v>
      </c>
      <c r="B190" s="2736"/>
      <c r="C190" s="756">
        <f t="shared" ref="C190:Q190" si="44">SUM(C187:C189)</f>
        <v>206</v>
      </c>
      <c r="D190" s="807">
        <f t="shared" si="44"/>
        <v>109</v>
      </c>
      <c r="E190" s="776">
        <f t="shared" si="44"/>
        <v>97</v>
      </c>
      <c r="F190" s="756">
        <f t="shared" si="44"/>
        <v>22</v>
      </c>
      <c r="G190" s="776">
        <f t="shared" si="44"/>
        <v>19</v>
      </c>
      <c r="H190" s="756">
        <f t="shared" si="44"/>
        <v>30</v>
      </c>
      <c r="I190" s="776">
        <f t="shared" si="44"/>
        <v>26</v>
      </c>
      <c r="J190" s="756">
        <f t="shared" si="44"/>
        <v>18</v>
      </c>
      <c r="K190" s="776">
        <f t="shared" si="44"/>
        <v>20</v>
      </c>
      <c r="L190" s="756">
        <f t="shared" si="44"/>
        <v>25</v>
      </c>
      <c r="M190" s="776">
        <f t="shared" si="44"/>
        <v>14</v>
      </c>
      <c r="N190" s="756">
        <f t="shared" si="44"/>
        <v>4</v>
      </c>
      <c r="O190" s="776">
        <f t="shared" si="44"/>
        <v>8</v>
      </c>
      <c r="P190" s="756">
        <f t="shared" si="44"/>
        <v>10</v>
      </c>
      <c r="Q190" s="761">
        <f t="shared" si="44"/>
        <v>10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728" t="s">
        <v>191</v>
      </c>
      <c r="B193" s="2472"/>
      <c r="C193" s="2766" t="s">
        <v>116</v>
      </c>
      <c r="D193" s="2561"/>
      <c r="E193" s="2767"/>
      <c r="F193" s="2747" t="s">
        <v>6</v>
      </c>
      <c r="G193" s="2748"/>
      <c r="H193" s="2748"/>
      <c r="I193" s="2748"/>
      <c r="J193" s="2748"/>
      <c r="K193" s="2748"/>
      <c r="L193" s="2748"/>
      <c r="M193" s="2748"/>
      <c r="N193" s="2748"/>
      <c r="O193" s="2748"/>
      <c r="P193" s="2748"/>
      <c r="Q193" s="2748"/>
      <c r="R193" s="2748"/>
      <c r="S193" s="2748"/>
      <c r="T193" s="2748"/>
      <c r="U193" s="2755"/>
    </row>
    <row r="194" spans="1:94" ht="15" customHeight="1" x14ac:dyDescent="0.25">
      <c r="A194" s="2759"/>
      <c r="B194" s="2489"/>
      <c r="C194" s="2563"/>
      <c r="D194" s="2564"/>
      <c r="E194" s="2565"/>
      <c r="F194" s="2762" t="s">
        <v>159</v>
      </c>
      <c r="G194" s="2764"/>
      <c r="H194" s="2768" t="s">
        <v>139</v>
      </c>
      <c r="I194" s="2764"/>
      <c r="J194" s="2762" t="s">
        <v>109</v>
      </c>
      <c r="K194" s="2764"/>
      <c r="L194" s="2768" t="s">
        <v>110</v>
      </c>
      <c r="M194" s="2764"/>
      <c r="N194" s="2768" t="s">
        <v>140</v>
      </c>
      <c r="O194" s="2764"/>
      <c r="P194" s="2768" t="s">
        <v>192</v>
      </c>
      <c r="Q194" s="2764"/>
      <c r="R194" s="2768" t="s">
        <v>193</v>
      </c>
      <c r="S194" s="2764"/>
      <c r="T194" s="2501" t="s">
        <v>194</v>
      </c>
      <c r="U194" s="2494"/>
    </row>
    <row r="195" spans="1:94" x14ac:dyDescent="0.25">
      <c r="A195" s="2541"/>
      <c r="B195" s="2475"/>
      <c r="C195" s="704" t="s">
        <v>17</v>
      </c>
      <c r="D195" s="705" t="s">
        <v>18</v>
      </c>
      <c r="E195" s="750" t="s">
        <v>19</v>
      </c>
      <c r="F195" s="704" t="s">
        <v>18</v>
      </c>
      <c r="G195" s="775" t="s">
        <v>19</v>
      </c>
      <c r="H195" s="705" t="s">
        <v>18</v>
      </c>
      <c r="I195" s="775" t="s">
        <v>19</v>
      </c>
      <c r="J195" s="704" t="s">
        <v>18</v>
      </c>
      <c r="K195" s="775" t="s">
        <v>19</v>
      </c>
      <c r="L195" s="705" t="s">
        <v>18</v>
      </c>
      <c r="M195" s="775" t="s">
        <v>19</v>
      </c>
      <c r="N195" s="705" t="s">
        <v>18</v>
      </c>
      <c r="O195" s="775" t="s">
        <v>19</v>
      </c>
      <c r="P195" s="705" t="s">
        <v>18</v>
      </c>
      <c r="Q195" s="775" t="s">
        <v>19</v>
      </c>
      <c r="R195" s="705" t="s">
        <v>18</v>
      </c>
      <c r="S195" s="775" t="s">
        <v>19</v>
      </c>
      <c r="T195" s="705" t="s">
        <v>18</v>
      </c>
      <c r="U195" s="775" t="s">
        <v>19</v>
      </c>
    </row>
    <row r="196" spans="1:94" x14ac:dyDescent="0.25">
      <c r="A196" s="2769" t="s">
        <v>195</v>
      </c>
      <c r="B196" s="2770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2772" t="s">
        <v>197</v>
      </c>
      <c r="B198" s="2773"/>
      <c r="C198" s="753">
        <f>SUM(D198+E198)</f>
        <v>0</v>
      </c>
      <c r="D198" s="754">
        <f t="shared" si="45"/>
        <v>0</v>
      </c>
      <c r="E198" s="755">
        <f t="shared" si="45"/>
        <v>0</v>
      </c>
      <c r="F198" s="756">
        <f t="shared" ref="F198:U198" si="46">SUM(F196:F197)</f>
        <v>0</v>
      </c>
      <c r="G198" s="761">
        <f t="shared" si="46"/>
        <v>0</v>
      </c>
      <c r="H198" s="776">
        <f t="shared" si="46"/>
        <v>0</v>
      </c>
      <c r="I198" s="761">
        <f t="shared" si="46"/>
        <v>0</v>
      </c>
      <c r="J198" s="756">
        <f t="shared" si="46"/>
        <v>0</v>
      </c>
      <c r="K198" s="761">
        <f t="shared" si="46"/>
        <v>0</v>
      </c>
      <c r="L198" s="776">
        <f t="shared" si="46"/>
        <v>0</v>
      </c>
      <c r="M198" s="761">
        <f t="shared" si="46"/>
        <v>0</v>
      </c>
      <c r="N198" s="776">
        <f t="shared" si="46"/>
        <v>0</v>
      </c>
      <c r="O198" s="761">
        <f t="shared" si="46"/>
        <v>0</v>
      </c>
      <c r="P198" s="776">
        <f t="shared" si="46"/>
        <v>0</v>
      </c>
      <c r="Q198" s="761">
        <f t="shared" si="46"/>
        <v>0</v>
      </c>
      <c r="R198" s="776">
        <f t="shared" si="46"/>
        <v>0</v>
      </c>
      <c r="S198" s="761">
        <f t="shared" si="46"/>
        <v>0</v>
      </c>
      <c r="T198" s="776">
        <f t="shared" si="46"/>
        <v>0</v>
      </c>
      <c r="U198" s="761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774" t="s">
        <v>199</v>
      </c>
      <c r="B200" s="2573"/>
      <c r="C200" s="2776" t="s">
        <v>65</v>
      </c>
      <c r="D200" s="2579"/>
      <c r="E200" s="2580"/>
      <c r="F200" s="2777" t="s">
        <v>6</v>
      </c>
      <c r="G200" s="2777"/>
      <c r="H200" s="2777"/>
      <c r="I200" s="2777"/>
      <c r="J200" s="2777"/>
      <c r="K200" s="2777"/>
      <c r="L200" s="2777"/>
      <c r="M200" s="2777"/>
      <c r="N200" s="2777"/>
      <c r="O200" s="2777"/>
      <c r="P200" s="2777"/>
      <c r="Q200" s="2777"/>
      <c r="R200" s="2777"/>
      <c r="S200" s="2777"/>
      <c r="T200" s="2777"/>
      <c r="U200" s="2777"/>
      <c r="V200" s="2777"/>
      <c r="W200" s="2777"/>
      <c r="X200" s="2777"/>
      <c r="Y200" s="2777"/>
      <c r="Z200" s="2777"/>
      <c r="AA200" s="2777"/>
      <c r="AB200" s="2777"/>
      <c r="AC200" s="2778"/>
      <c r="AD200" s="2780" t="s">
        <v>200</v>
      </c>
      <c r="AE200" s="2588"/>
      <c r="AF200" s="2591" t="s">
        <v>201</v>
      </c>
      <c r="AG200" s="2588"/>
      <c r="AH200" s="2781" t="s">
        <v>28</v>
      </c>
      <c r="AI200" s="2783" t="s">
        <v>29</v>
      </c>
    </row>
    <row r="201" spans="1:94" x14ac:dyDescent="0.25">
      <c r="A201" s="2775"/>
      <c r="B201" s="2575"/>
      <c r="C201" s="2581"/>
      <c r="D201" s="2582"/>
      <c r="E201" s="2583"/>
      <c r="F201" s="2747" t="s">
        <v>202</v>
      </c>
      <c r="G201" s="2755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2779" t="s">
        <v>209</v>
      </c>
      <c r="U201" s="2779"/>
      <c r="V201" s="2779" t="s">
        <v>210</v>
      </c>
      <c r="W201" s="2779"/>
      <c r="X201" s="2779" t="s">
        <v>211</v>
      </c>
      <c r="Y201" s="2779"/>
      <c r="Z201" s="2768" t="s">
        <v>117</v>
      </c>
      <c r="AA201" s="2764"/>
      <c r="AB201" s="2768" t="s">
        <v>118</v>
      </c>
      <c r="AC201" s="2785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808" t="s">
        <v>212</v>
      </c>
      <c r="D202" s="307" t="s">
        <v>18</v>
      </c>
      <c r="E202" s="308" t="s">
        <v>19</v>
      </c>
      <c r="F202" s="809" t="s">
        <v>18</v>
      </c>
      <c r="G202" s="810" t="s">
        <v>19</v>
      </c>
      <c r="H202" s="809" t="s">
        <v>18</v>
      </c>
      <c r="I202" s="810" t="s">
        <v>19</v>
      </c>
      <c r="J202" s="809" t="s">
        <v>18</v>
      </c>
      <c r="K202" s="810" t="s">
        <v>19</v>
      </c>
      <c r="L202" s="809" t="s">
        <v>18</v>
      </c>
      <c r="M202" s="810" t="s">
        <v>19</v>
      </c>
      <c r="N202" s="809" t="s">
        <v>18</v>
      </c>
      <c r="O202" s="810" t="s">
        <v>19</v>
      </c>
      <c r="P202" s="809" t="s">
        <v>18</v>
      </c>
      <c r="Q202" s="810" t="s">
        <v>19</v>
      </c>
      <c r="R202" s="809" t="s">
        <v>18</v>
      </c>
      <c r="S202" s="810" t="s">
        <v>19</v>
      </c>
      <c r="T202" s="809" t="s">
        <v>18</v>
      </c>
      <c r="U202" s="810" t="s">
        <v>19</v>
      </c>
      <c r="V202" s="809" t="s">
        <v>18</v>
      </c>
      <c r="W202" s="810" t="s">
        <v>19</v>
      </c>
      <c r="X202" s="809" t="s">
        <v>18</v>
      </c>
      <c r="Y202" s="810" t="s">
        <v>19</v>
      </c>
      <c r="Z202" s="809" t="s">
        <v>18</v>
      </c>
      <c r="AA202" s="810" t="s">
        <v>19</v>
      </c>
      <c r="AB202" s="809" t="s">
        <v>18</v>
      </c>
      <c r="AC202" s="811" t="s">
        <v>19</v>
      </c>
      <c r="AD202" s="812" t="s">
        <v>18</v>
      </c>
      <c r="AE202" s="810" t="s">
        <v>19</v>
      </c>
      <c r="AF202" s="812" t="s">
        <v>18</v>
      </c>
      <c r="AG202" s="810" t="s">
        <v>19</v>
      </c>
      <c r="AH202" s="2595"/>
      <c r="AI202" s="2598" t="s">
        <v>19</v>
      </c>
    </row>
    <row r="203" spans="1:94" x14ac:dyDescent="0.25">
      <c r="A203" s="2786" t="s">
        <v>213</v>
      </c>
      <c r="B203" s="813" t="s">
        <v>132</v>
      </c>
      <c r="C203" s="814">
        <f>SUM(D203+E203)</f>
        <v>0</v>
      </c>
      <c r="D203" s="815">
        <f>SUM(F203+H203+J203+L203+N203+P203+R203+T203+V203+X203+Z203+AB203)</f>
        <v>0</v>
      </c>
      <c r="E203" s="816">
        <f>SUM(G203+I203+K203+M203+O203+Q203+S203+U203+W203+Y203+AA203+AC203)</f>
        <v>0</v>
      </c>
      <c r="F203" s="817"/>
      <c r="G203" s="818"/>
      <c r="H203" s="817"/>
      <c r="I203" s="818"/>
      <c r="J203" s="817"/>
      <c r="K203" s="818"/>
      <c r="L203" s="817"/>
      <c r="M203" s="818"/>
      <c r="N203" s="817"/>
      <c r="O203" s="818"/>
      <c r="P203" s="817"/>
      <c r="Q203" s="819"/>
      <c r="R203" s="817"/>
      <c r="S203" s="819"/>
      <c r="T203" s="817"/>
      <c r="U203" s="818"/>
      <c r="V203" s="817"/>
      <c r="W203" s="818"/>
      <c r="X203" s="817"/>
      <c r="Y203" s="819"/>
      <c r="Z203" s="817"/>
      <c r="AA203" s="819"/>
      <c r="AB203" s="817"/>
      <c r="AC203" s="820"/>
      <c r="AD203" s="818"/>
      <c r="AE203" s="819"/>
      <c r="AF203" s="818"/>
      <c r="AG203" s="819"/>
      <c r="AH203" s="821"/>
      <c r="AI203" s="819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822">
        <f>SUM(D205+E205)</f>
        <v>0</v>
      </c>
      <c r="D205" s="823">
        <f t="shared" ref="D205:AI205" si="47">SUM(D203+D204)</f>
        <v>0</v>
      </c>
      <c r="E205" s="824">
        <f t="shared" si="47"/>
        <v>0</v>
      </c>
      <c r="F205" s="822">
        <f t="shared" si="47"/>
        <v>0</v>
      </c>
      <c r="G205" s="825">
        <f t="shared" si="47"/>
        <v>0</v>
      </c>
      <c r="H205" s="822">
        <f t="shared" si="47"/>
        <v>0</v>
      </c>
      <c r="I205" s="825">
        <f t="shared" si="47"/>
        <v>0</v>
      </c>
      <c r="J205" s="822">
        <f t="shared" si="47"/>
        <v>0</v>
      </c>
      <c r="K205" s="825">
        <f t="shared" si="47"/>
        <v>0</v>
      </c>
      <c r="L205" s="822">
        <f t="shared" si="47"/>
        <v>0</v>
      </c>
      <c r="M205" s="825">
        <f t="shared" si="47"/>
        <v>0</v>
      </c>
      <c r="N205" s="822">
        <f t="shared" si="47"/>
        <v>0</v>
      </c>
      <c r="O205" s="825">
        <f t="shared" si="47"/>
        <v>0</v>
      </c>
      <c r="P205" s="822">
        <f t="shared" si="47"/>
        <v>0</v>
      </c>
      <c r="Q205" s="825">
        <f t="shared" si="47"/>
        <v>0</v>
      </c>
      <c r="R205" s="822">
        <f t="shared" si="47"/>
        <v>0</v>
      </c>
      <c r="S205" s="825">
        <f t="shared" si="47"/>
        <v>0</v>
      </c>
      <c r="T205" s="822">
        <f t="shared" si="47"/>
        <v>0</v>
      </c>
      <c r="U205" s="825">
        <f t="shared" si="47"/>
        <v>0</v>
      </c>
      <c r="V205" s="822">
        <f t="shared" si="47"/>
        <v>0</v>
      </c>
      <c r="W205" s="825">
        <f t="shared" si="47"/>
        <v>0</v>
      </c>
      <c r="X205" s="822">
        <f t="shared" si="47"/>
        <v>0</v>
      </c>
      <c r="Y205" s="825">
        <f t="shared" si="47"/>
        <v>0</v>
      </c>
      <c r="Z205" s="822">
        <f t="shared" si="47"/>
        <v>0</v>
      </c>
      <c r="AA205" s="825">
        <f t="shared" si="47"/>
        <v>0</v>
      </c>
      <c r="AB205" s="822">
        <f t="shared" si="47"/>
        <v>0</v>
      </c>
      <c r="AC205" s="826">
        <f t="shared" si="47"/>
        <v>0</v>
      </c>
      <c r="AD205" s="823">
        <f t="shared" si="47"/>
        <v>0</v>
      </c>
      <c r="AE205" s="825">
        <f t="shared" si="47"/>
        <v>0</v>
      </c>
      <c r="AF205" s="823">
        <f t="shared" si="47"/>
        <v>0</v>
      </c>
      <c r="AG205" s="825">
        <f t="shared" si="47"/>
        <v>0</v>
      </c>
      <c r="AH205" s="827">
        <f t="shared" si="47"/>
        <v>0</v>
      </c>
      <c r="AI205" s="824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774" t="s">
        <v>216</v>
      </c>
      <c r="B207" s="2573"/>
      <c r="C207" s="2579" t="s">
        <v>65</v>
      </c>
      <c r="D207" s="2579"/>
      <c r="E207" s="2580"/>
      <c r="F207" s="2787" t="s">
        <v>6</v>
      </c>
      <c r="G207" s="2788"/>
      <c r="H207" s="2788"/>
      <c r="I207" s="2788"/>
      <c r="J207" s="2788"/>
      <c r="K207" s="2788"/>
      <c r="L207" s="2788"/>
      <c r="M207" s="2788"/>
      <c r="N207" s="2788"/>
      <c r="O207" s="2788"/>
      <c r="P207" s="2789" t="s">
        <v>217</v>
      </c>
      <c r="Q207" s="2788"/>
      <c r="R207" s="2788"/>
      <c r="S207" s="2780" t="s">
        <v>28</v>
      </c>
      <c r="T207" s="2783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2724" t="s">
        <v>218</v>
      </c>
      <c r="G208" s="2724"/>
      <c r="H208" s="2724" t="s">
        <v>31</v>
      </c>
      <c r="I208" s="2724"/>
      <c r="J208" s="2724" t="s">
        <v>137</v>
      </c>
      <c r="K208" s="2724"/>
      <c r="L208" s="2724" t="s">
        <v>219</v>
      </c>
      <c r="M208" s="2724"/>
      <c r="N208" s="2724" t="s">
        <v>220</v>
      </c>
      <c r="O208" s="2719"/>
      <c r="P208" s="2791" t="s">
        <v>221</v>
      </c>
      <c r="Q208" s="2790" t="s">
        <v>222</v>
      </c>
      <c r="R208" s="2774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308" t="s">
        <v>19</v>
      </c>
      <c r="F209" s="809" t="s">
        <v>18</v>
      </c>
      <c r="G209" s="810" t="s">
        <v>19</v>
      </c>
      <c r="H209" s="809" t="s">
        <v>18</v>
      </c>
      <c r="I209" s="810" t="s">
        <v>19</v>
      </c>
      <c r="J209" s="809" t="s">
        <v>18</v>
      </c>
      <c r="K209" s="810" t="s">
        <v>19</v>
      </c>
      <c r="L209" s="809" t="s">
        <v>18</v>
      </c>
      <c r="M209" s="810" t="s">
        <v>19</v>
      </c>
      <c r="N209" s="809" t="s">
        <v>18</v>
      </c>
      <c r="O209" s="828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2792" t="s">
        <v>224</v>
      </c>
      <c r="B210" s="2793"/>
      <c r="C210" s="815">
        <f>SUM(D210+E210)</f>
        <v>0</v>
      </c>
      <c r="D210" s="331">
        <f t="shared" ref="D210:E212" si="48">SUM(F210+H210+J210+L210+N210)</f>
        <v>0</v>
      </c>
      <c r="E210" s="829">
        <f t="shared" si="48"/>
        <v>0</v>
      </c>
      <c r="F210" s="817"/>
      <c r="G210" s="819"/>
      <c r="H210" s="817"/>
      <c r="I210" s="819"/>
      <c r="J210" s="817"/>
      <c r="K210" s="819"/>
      <c r="L210" s="817"/>
      <c r="M210" s="819"/>
      <c r="N210" s="817"/>
      <c r="O210" s="830"/>
      <c r="P210" s="831"/>
      <c r="Q210" s="334"/>
      <c r="R210" s="832"/>
      <c r="S210" s="831"/>
      <c r="T210" s="833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774" t="s">
        <v>216</v>
      </c>
      <c r="B214" s="2573"/>
      <c r="C214" s="2719" t="s">
        <v>228</v>
      </c>
      <c r="D214" s="2742"/>
      <c r="E214" s="2471" t="s">
        <v>28</v>
      </c>
      <c r="F214" s="2794" t="s">
        <v>29</v>
      </c>
    </row>
    <row r="215" spans="1:93" x14ac:dyDescent="0.25">
      <c r="A215" s="2576"/>
      <c r="B215" s="2577"/>
      <c r="C215" s="809" t="s">
        <v>18</v>
      </c>
      <c r="D215" s="811" t="s">
        <v>19</v>
      </c>
      <c r="E215" s="2474"/>
      <c r="F215" s="2619"/>
    </row>
    <row r="216" spans="1:93" x14ac:dyDescent="0.25">
      <c r="A216" s="2801" t="s">
        <v>65</v>
      </c>
      <c r="B216" s="2802"/>
      <c r="C216" s="834">
        <f>SUM(C217:C219)</f>
        <v>0</v>
      </c>
      <c r="D216" s="835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2803" t="s">
        <v>229</v>
      </c>
      <c r="B217" s="2804"/>
      <c r="C217" s="817"/>
      <c r="D217" s="820"/>
      <c r="E217" s="830"/>
      <c r="F217" s="833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363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363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364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363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365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2795" t="s">
        <v>216</v>
      </c>
      <c r="B227" s="2795"/>
      <c r="C227" s="2795" t="s">
        <v>241</v>
      </c>
      <c r="D227" s="2796"/>
      <c r="E227" s="2797" t="s">
        <v>28</v>
      </c>
      <c r="F227" s="2798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2795"/>
      <c r="B228" s="2795"/>
      <c r="C228" s="836" t="s">
        <v>18</v>
      </c>
      <c r="D228" s="837" t="s">
        <v>19</v>
      </c>
      <c r="E228" s="2797"/>
      <c r="F228" s="2798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2799" t="s">
        <v>65</v>
      </c>
      <c r="B229" s="2799"/>
      <c r="C229" s="838">
        <f>SUM(C230:C231)</f>
        <v>0</v>
      </c>
      <c r="D229" s="839">
        <f>SUM(D230:D231)</f>
        <v>0</v>
      </c>
      <c r="E229" s="840">
        <f>SUM(E230:E231)</f>
        <v>0</v>
      </c>
      <c r="F229" s="841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2800" t="s">
        <v>242</v>
      </c>
      <c r="B230" s="2800"/>
      <c r="C230" s="842"/>
      <c r="D230" s="843"/>
      <c r="E230" s="844"/>
      <c r="F230" s="845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2805" t="s">
        <v>244</v>
      </c>
      <c r="B232" s="846" t="s">
        <v>245</v>
      </c>
      <c r="C232" s="842"/>
      <c r="D232" s="843"/>
      <c r="E232" s="844"/>
      <c r="F232" s="845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2805"/>
      <c r="B233" s="383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2805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2805"/>
      <c r="B235" s="383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774" t="s">
        <v>250</v>
      </c>
      <c r="B237" s="2573"/>
      <c r="C237" s="2719" t="s">
        <v>251</v>
      </c>
      <c r="D237" s="2741"/>
      <c r="E237" s="2736"/>
    </row>
    <row r="238" spans="1:92" x14ac:dyDescent="0.25">
      <c r="A238" s="2775"/>
      <c r="B238" s="2575"/>
      <c r="C238" s="2806" t="s">
        <v>252</v>
      </c>
      <c r="D238" s="2719" t="s">
        <v>253</v>
      </c>
      <c r="E238" s="2736"/>
    </row>
    <row r="239" spans="1:92" x14ac:dyDescent="0.25">
      <c r="A239" s="2576"/>
      <c r="B239" s="2577"/>
      <c r="C239" s="2642"/>
      <c r="D239" s="847" t="s">
        <v>254</v>
      </c>
      <c r="E239" s="810" t="s">
        <v>255</v>
      </c>
    </row>
    <row r="240" spans="1:92" x14ac:dyDescent="0.25">
      <c r="A240" s="2803" t="s">
        <v>256</v>
      </c>
      <c r="B240" s="2804"/>
      <c r="C240" s="848"/>
      <c r="D240" s="817"/>
      <c r="E240" s="819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 t="shared" si="71"/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 t="shared" si="71"/>
        <v>0</v>
      </c>
      <c r="D254" s="411">
        <f>+H254+J254+L254</f>
        <v>0</v>
      </c>
      <c r="E254" s="412">
        <f>+I254+K254+M254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7"/>
      <c r="O254" s="414"/>
      <c r="P254" s="417"/>
      <c r="Q254" s="414"/>
      <c r="R254" s="417"/>
      <c r="S254" s="414"/>
      <c r="T254" s="417"/>
      <c r="U254" s="414"/>
      <c r="V254" s="417"/>
      <c r="W254" s="414"/>
    </row>
    <row r="255" spans="1:25" x14ac:dyDescent="0.25">
      <c r="A255" s="2667" t="s">
        <v>268</v>
      </c>
      <c r="B255" s="2668"/>
      <c r="C255" s="418">
        <f t="shared" si="71"/>
        <v>0</v>
      </c>
      <c r="D255" s="419">
        <f>+R255+T255+V255</f>
        <v>0</v>
      </c>
      <c r="E255" s="420">
        <f>+S255+U255+W255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3"/>
      <c r="Q255" s="422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07"/>
      <c r="P256" s="433"/>
      <c r="Q256" s="407"/>
      <c r="R256" s="433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16"/>
      <c r="P257" s="415"/>
      <c r="Q257" s="416"/>
      <c r="R257" s="415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27"/>
      <c r="P258" s="426"/>
      <c r="Q258" s="427"/>
      <c r="R258" s="426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2807" t="s">
        <v>59</v>
      </c>
      <c r="B260" s="2807"/>
      <c r="C260" s="2728" t="s">
        <v>65</v>
      </c>
      <c r="D260" s="2471"/>
      <c r="E260" s="2472"/>
      <c r="F260" s="2724" t="s">
        <v>6</v>
      </c>
      <c r="G260" s="2724"/>
      <c r="H260" s="2724"/>
      <c r="I260" s="2724"/>
      <c r="J260" s="2724"/>
      <c r="K260" s="2724"/>
      <c r="L260" s="2724"/>
      <c r="M260" s="2724"/>
      <c r="N260" s="2724"/>
      <c r="O260" s="2724"/>
    </row>
    <row r="261" spans="1:49" x14ac:dyDescent="0.25">
      <c r="A261" s="2807"/>
      <c r="B261" s="2807"/>
      <c r="C261" s="2541"/>
      <c r="D261" s="2474"/>
      <c r="E261" s="2475"/>
      <c r="F261" s="2719" t="s">
        <v>159</v>
      </c>
      <c r="G261" s="2736"/>
      <c r="H261" s="2719" t="s">
        <v>139</v>
      </c>
      <c r="I261" s="2736"/>
      <c r="J261" s="2719" t="s">
        <v>109</v>
      </c>
      <c r="K261" s="2736"/>
      <c r="L261" s="2762" t="s">
        <v>110</v>
      </c>
      <c r="M261" s="2764"/>
      <c r="N261" s="2768" t="s">
        <v>140</v>
      </c>
      <c r="O261" s="2764"/>
    </row>
    <row r="262" spans="1:49" x14ac:dyDescent="0.25">
      <c r="A262" s="2807"/>
      <c r="B262" s="2807"/>
      <c r="C262" s="744" t="s">
        <v>17</v>
      </c>
      <c r="D262" s="455" t="s">
        <v>18</v>
      </c>
      <c r="E262" s="276" t="s">
        <v>19</v>
      </c>
      <c r="F262" s="802" t="s">
        <v>18</v>
      </c>
      <c r="G262" s="276" t="s">
        <v>19</v>
      </c>
      <c r="H262" s="802" t="s">
        <v>18</v>
      </c>
      <c r="I262" s="276" t="s">
        <v>19</v>
      </c>
      <c r="J262" s="802" t="s">
        <v>18</v>
      </c>
      <c r="K262" s="276" t="s">
        <v>19</v>
      </c>
      <c r="L262" s="704" t="s">
        <v>18</v>
      </c>
      <c r="M262" s="456" t="s">
        <v>19</v>
      </c>
      <c r="N262" s="705" t="s">
        <v>18</v>
      </c>
      <c r="O262" s="775" t="s">
        <v>19</v>
      </c>
    </row>
    <row r="263" spans="1:49" x14ac:dyDescent="0.25">
      <c r="A263" s="2808" t="s">
        <v>170</v>
      </c>
      <c r="B263" s="850" t="s">
        <v>271</v>
      </c>
      <c r="C263" s="777">
        <f t="shared" ref="C263:C268" si="73">SUM(D263:E263)</f>
        <v>0</v>
      </c>
      <c r="D263" s="778">
        <f t="shared" ref="D263:E268" si="74">+F263+H263+J263+L263+N263</f>
        <v>0</v>
      </c>
      <c r="E263" s="748">
        <f t="shared" si="74"/>
        <v>0</v>
      </c>
      <c r="F263" s="767"/>
      <c r="G263" s="734"/>
      <c r="H263" s="716"/>
      <c r="I263" s="734"/>
      <c r="J263" s="716"/>
      <c r="K263" s="734"/>
      <c r="L263" s="716"/>
      <c r="M263" s="734"/>
      <c r="N263" s="767"/>
      <c r="O263" s="734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</row>
    <row r="266" spans="1:49" x14ac:dyDescent="0.25">
      <c r="A266" s="2808" t="s">
        <v>174</v>
      </c>
      <c r="B266" s="850" t="s">
        <v>271</v>
      </c>
      <c r="C266" s="777">
        <f t="shared" si="73"/>
        <v>0</v>
      </c>
      <c r="D266" s="778">
        <f t="shared" si="74"/>
        <v>0</v>
      </c>
      <c r="E266" s="748">
        <f t="shared" si="74"/>
        <v>0</v>
      </c>
      <c r="F266" s="767"/>
      <c r="G266" s="734"/>
      <c r="H266" s="716"/>
      <c r="I266" s="734"/>
      <c r="J266" s="716"/>
      <c r="K266" s="734"/>
      <c r="L266" s="716"/>
      <c r="M266" s="734"/>
      <c r="N266" s="767"/>
      <c r="O266" s="734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2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2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2810" t="s">
        <v>25</v>
      </c>
      <c r="B270" s="2810" t="s">
        <v>273</v>
      </c>
      <c r="C270" s="2812" t="s">
        <v>274</v>
      </c>
      <c r="D270" s="2681"/>
      <c r="E270" s="2682"/>
      <c r="F270" s="2813" t="s">
        <v>6</v>
      </c>
      <c r="G270" s="2814"/>
      <c r="H270" s="2814"/>
      <c r="I270" s="2814"/>
      <c r="J270" s="2814"/>
      <c r="K270" s="2814"/>
      <c r="L270" s="2814"/>
      <c r="M270" s="2814"/>
      <c r="N270" s="2814"/>
      <c r="O270" s="2814"/>
      <c r="P270" s="2814"/>
      <c r="Q270" s="2814"/>
      <c r="R270" s="2814"/>
      <c r="S270" s="2814"/>
      <c r="T270" s="2814"/>
      <c r="U270" s="2814"/>
      <c r="V270" s="2814"/>
      <c r="W270" s="2814"/>
      <c r="X270" s="2814"/>
      <c r="Y270" s="2814"/>
      <c r="Z270" s="2814"/>
      <c r="AA270" s="2814"/>
      <c r="AB270" s="2814"/>
      <c r="AC270" s="2814"/>
      <c r="AD270" s="2814"/>
      <c r="AE270" s="2814"/>
      <c r="AF270" s="2814"/>
      <c r="AG270" s="2814"/>
      <c r="AH270" s="2814"/>
      <c r="AI270" s="2814"/>
      <c r="AJ270" s="2814"/>
      <c r="AK270" s="2814"/>
      <c r="AL270" s="2814"/>
      <c r="AM270" s="2815"/>
      <c r="AN270" s="2818" t="s">
        <v>275</v>
      </c>
      <c r="AO270" s="2814"/>
      <c r="AP270" s="2814"/>
      <c r="AQ270" s="2814"/>
      <c r="AR270" s="2814"/>
      <c r="AS270" s="2814"/>
      <c r="AT270" s="2814"/>
      <c r="AU270" s="2815"/>
      <c r="AV270" s="2682" t="s">
        <v>276</v>
      </c>
      <c r="AW270" s="2819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2813" t="s">
        <v>159</v>
      </c>
      <c r="G271" s="2821"/>
      <c r="H271" s="2813" t="s">
        <v>139</v>
      </c>
      <c r="I271" s="2821"/>
      <c r="J271" s="2813" t="s">
        <v>109</v>
      </c>
      <c r="K271" s="2821"/>
      <c r="L271" s="2813" t="s">
        <v>110</v>
      </c>
      <c r="M271" s="2821"/>
      <c r="N271" s="2813" t="s">
        <v>140</v>
      </c>
      <c r="O271" s="2821"/>
      <c r="P271" s="2816" t="s">
        <v>160</v>
      </c>
      <c r="Q271" s="2817"/>
      <c r="R271" s="2816" t="s">
        <v>161</v>
      </c>
      <c r="S271" s="2817"/>
      <c r="T271" s="2816" t="s">
        <v>162</v>
      </c>
      <c r="U271" s="2817"/>
      <c r="V271" s="2816" t="s">
        <v>163</v>
      </c>
      <c r="W271" s="2817"/>
      <c r="X271" s="2816" t="s">
        <v>164</v>
      </c>
      <c r="Y271" s="2817"/>
      <c r="Z271" s="2816" t="s">
        <v>165</v>
      </c>
      <c r="AA271" s="2817"/>
      <c r="AB271" s="2816" t="s">
        <v>166</v>
      </c>
      <c r="AC271" s="2817"/>
      <c r="AD271" s="2816" t="s">
        <v>167</v>
      </c>
      <c r="AE271" s="2817"/>
      <c r="AF271" s="2816" t="s">
        <v>142</v>
      </c>
      <c r="AG271" s="2817"/>
      <c r="AH271" s="2816" t="s">
        <v>168</v>
      </c>
      <c r="AI271" s="2817"/>
      <c r="AJ271" s="2816" t="s">
        <v>169</v>
      </c>
      <c r="AK271" s="2817"/>
      <c r="AL271" s="2816" t="s">
        <v>124</v>
      </c>
      <c r="AM271" s="2822"/>
      <c r="AN271" s="2818" t="s">
        <v>277</v>
      </c>
      <c r="AO271" s="2821"/>
      <c r="AP271" s="2813" t="s">
        <v>278</v>
      </c>
      <c r="AQ271" s="2821"/>
      <c r="AR271" s="2813" t="s">
        <v>279</v>
      </c>
      <c r="AS271" s="2821"/>
      <c r="AT271" s="2813" t="s">
        <v>280</v>
      </c>
      <c r="AU271" s="2815"/>
      <c r="AV271" s="2692"/>
      <c r="AW271" s="2820"/>
    </row>
    <row r="272" spans="1:49" x14ac:dyDescent="0.25">
      <c r="A272" s="2679"/>
      <c r="B272" s="2679"/>
      <c r="C272" s="851" t="s">
        <v>17</v>
      </c>
      <c r="D272" s="471" t="s">
        <v>18</v>
      </c>
      <c r="E272" s="472" t="s">
        <v>19</v>
      </c>
      <c r="F272" s="851" t="s">
        <v>18</v>
      </c>
      <c r="G272" s="472" t="s">
        <v>19</v>
      </c>
      <c r="H272" s="851" t="s">
        <v>18</v>
      </c>
      <c r="I272" s="472" t="s">
        <v>19</v>
      </c>
      <c r="J272" s="851" t="s">
        <v>18</v>
      </c>
      <c r="K272" s="472" t="s">
        <v>19</v>
      </c>
      <c r="L272" s="851" t="s">
        <v>18</v>
      </c>
      <c r="M272" s="472" t="s">
        <v>19</v>
      </c>
      <c r="N272" s="851" t="s">
        <v>18</v>
      </c>
      <c r="O272" s="472" t="s">
        <v>19</v>
      </c>
      <c r="P272" s="851" t="s">
        <v>18</v>
      </c>
      <c r="Q272" s="472" t="s">
        <v>19</v>
      </c>
      <c r="R272" s="851" t="s">
        <v>18</v>
      </c>
      <c r="S272" s="472" t="s">
        <v>19</v>
      </c>
      <c r="T272" s="851" t="s">
        <v>18</v>
      </c>
      <c r="U272" s="472" t="s">
        <v>19</v>
      </c>
      <c r="V272" s="851" t="s">
        <v>18</v>
      </c>
      <c r="W272" s="472" t="s">
        <v>19</v>
      </c>
      <c r="X272" s="851" t="s">
        <v>18</v>
      </c>
      <c r="Y272" s="472" t="s">
        <v>19</v>
      </c>
      <c r="Z272" s="851" t="s">
        <v>18</v>
      </c>
      <c r="AA272" s="472" t="s">
        <v>19</v>
      </c>
      <c r="AB272" s="851" t="s">
        <v>18</v>
      </c>
      <c r="AC272" s="472" t="s">
        <v>19</v>
      </c>
      <c r="AD272" s="851" t="s">
        <v>18</v>
      </c>
      <c r="AE272" s="472" t="s">
        <v>19</v>
      </c>
      <c r="AF272" s="851" t="s">
        <v>18</v>
      </c>
      <c r="AG272" s="472" t="s">
        <v>19</v>
      </c>
      <c r="AH272" s="851" t="s">
        <v>18</v>
      </c>
      <c r="AI272" s="472" t="s">
        <v>19</v>
      </c>
      <c r="AJ272" s="851" t="s">
        <v>18</v>
      </c>
      <c r="AK272" s="472" t="s">
        <v>19</v>
      </c>
      <c r="AL272" s="851" t="s">
        <v>18</v>
      </c>
      <c r="AM272" s="473" t="s">
        <v>19</v>
      </c>
      <c r="AN272" s="851" t="s">
        <v>18</v>
      </c>
      <c r="AO272" s="472" t="s">
        <v>19</v>
      </c>
      <c r="AP272" s="851" t="s">
        <v>18</v>
      </c>
      <c r="AQ272" s="472" t="s">
        <v>19</v>
      </c>
      <c r="AR272" s="851" t="s">
        <v>18</v>
      </c>
      <c r="AS272" s="472" t="s">
        <v>19</v>
      </c>
      <c r="AT272" s="851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852" t="s">
        <v>282</v>
      </c>
      <c r="C273" s="853">
        <f t="shared" ref="C273:C321" si="75">SUM(D273,E273)</f>
        <v>0</v>
      </c>
      <c r="D273" s="854">
        <f t="shared" ref="D273:E304" si="76">SUM(F273,H273,J273,L273,N273,P273,R273,T273,V273,X273,Z273,AB273,AD273,AF273,AH273,AJ273,AL273)</f>
        <v>0</v>
      </c>
      <c r="E273" s="855">
        <f t="shared" si="76"/>
        <v>0</v>
      </c>
      <c r="F273" s="856"/>
      <c r="G273" s="857"/>
      <c r="H273" s="856"/>
      <c r="I273" s="857"/>
      <c r="J273" s="856"/>
      <c r="K273" s="857"/>
      <c r="L273" s="856"/>
      <c r="M273" s="857"/>
      <c r="N273" s="856"/>
      <c r="O273" s="857"/>
      <c r="P273" s="856"/>
      <c r="Q273" s="857"/>
      <c r="R273" s="856"/>
      <c r="S273" s="857"/>
      <c r="T273" s="856"/>
      <c r="U273" s="857"/>
      <c r="V273" s="856"/>
      <c r="W273" s="857"/>
      <c r="X273" s="856"/>
      <c r="Y273" s="857"/>
      <c r="Z273" s="856"/>
      <c r="AA273" s="857"/>
      <c r="AB273" s="856"/>
      <c r="AC273" s="857"/>
      <c r="AD273" s="856"/>
      <c r="AE273" s="857"/>
      <c r="AF273" s="856"/>
      <c r="AG273" s="857"/>
      <c r="AH273" s="856"/>
      <c r="AI273" s="857"/>
      <c r="AJ273" s="856"/>
      <c r="AK273" s="857"/>
      <c r="AL273" s="856"/>
      <c r="AM273" s="858"/>
      <c r="AN273" s="853"/>
      <c r="AO273" s="853"/>
      <c r="AP273" s="856"/>
      <c r="AQ273" s="857"/>
      <c r="AR273" s="856"/>
      <c r="AS273" s="857"/>
      <c r="AT273" s="856"/>
      <c r="AU273" s="858"/>
      <c r="AV273" s="859"/>
      <c r="AW273" s="860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861" t="s">
        <v>284</v>
      </c>
      <c r="C275" s="862">
        <f t="shared" si="75"/>
        <v>0</v>
      </c>
      <c r="D275" s="863">
        <f t="shared" si="76"/>
        <v>0</v>
      </c>
      <c r="E275" s="864">
        <f t="shared" si="76"/>
        <v>0</v>
      </c>
      <c r="F275" s="865">
        <f t="shared" ref="F275:AW275" si="77">SUM(F273:F274)</f>
        <v>0</v>
      </c>
      <c r="G275" s="866">
        <f t="shared" si="77"/>
        <v>0</v>
      </c>
      <c r="H275" s="865">
        <f t="shared" si="77"/>
        <v>0</v>
      </c>
      <c r="I275" s="866">
        <f t="shared" si="77"/>
        <v>0</v>
      </c>
      <c r="J275" s="865">
        <f t="shared" si="77"/>
        <v>0</v>
      </c>
      <c r="K275" s="867">
        <f t="shared" si="77"/>
        <v>0</v>
      </c>
      <c r="L275" s="865">
        <f t="shared" si="77"/>
        <v>0</v>
      </c>
      <c r="M275" s="867">
        <f t="shared" si="77"/>
        <v>0</v>
      </c>
      <c r="N275" s="865">
        <f t="shared" si="77"/>
        <v>0</v>
      </c>
      <c r="O275" s="867">
        <f t="shared" si="77"/>
        <v>0</v>
      </c>
      <c r="P275" s="865">
        <f t="shared" si="77"/>
        <v>0</v>
      </c>
      <c r="Q275" s="867">
        <f t="shared" si="77"/>
        <v>0</v>
      </c>
      <c r="R275" s="865">
        <f t="shared" si="77"/>
        <v>0</v>
      </c>
      <c r="S275" s="867">
        <f t="shared" si="77"/>
        <v>0</v>
      </c>
      <c r="T275" s="865">
        <f t="shared" si="77"/>
        <v>0</v>
      </c>
      <c r="U275" s="867">
        <f t="shared" si="77"/>
        <v>0</v>
      </c>
      <c r="V275" s="865">
        <f t="shared" si="77"/>
        <v>0</v>
      </c>
      <c r="W275" s="867">
        <f t="shared" si="77"/>
        <v>0</v>
      </c>
      <c r="X275" s="865">
        <f t="shared" si="77"/>
        <v>0</v>
      </c>
      <c r="Y275" s="867">
        <f t="shared" si="77"/>
        <v>0</v>
      </c>
      <c r="Z275" s="865">
        <f t="shared" si="77"/>
        <v>0</v>
      </c>
      <c r="AA275" s="867">
        <f t="shared" si="77"/>
        <v>0</v>
      </c>
      <c r="AB275" s="865">
        <f t="shared" si="77"/>
        <v>0</v>
      </c>
      <c r="AC275" s="867">
        <f t="shared" si="77"/>
        <v>0</v>
      </c>
      <c r="AD275" s="865">
        <f t="shared" si="77"/>
        <v>0</v>
      </c>
      <c r="AE275" s="867">
        <f t="shared" si="77"/>
        <v>0</v>
      </c>
      <c r="AF275" s="865">
        <f t="shared" si="77"/>
        <v>0</v>
      </c>
      <c r="AG275" s="867">
        <f t="shared" si="77"/>
        <v>0</v>
      </c>
      <c r="AH275" s="865">
        <f t="shared" si="77"/>
        <v>0</v>
      </c>
      <c r="AI275" s="867">
        <f t="shared" si="77"/>
        <v>0</v>
      </c>
      <c r="AJ275" s="865">
        <f t="shared" si="77"/>
        <v>0</v>
      </c>
      <c r="AK275" s="867">
        <f t="shared" si="77"/>
        <v>0</v>
      </c>
      <c r="AL275" s="868">
        <f t="shared" si="77"/>
        <v>0</v>
      </c>
      <c r="AM275" s="869">
        <f t="shared" si="77"/>
        <v>0</v>
      </c>
      <c r="AN275" s="862">
        <f t="shared" si="77"/>
        <v>0</v>
      </c>
      <c r="AO275" s="862">
        <f t="shared" si="77"/>
        <v>0</v>
      </c>
      <c r="AP275" s="865">
        <f t="shared" si="77"/>
        <v>0</v>
      </c>
      <c r="AQ275" s="867">
        <f t="shared" si="77"/>
        <v>0</v>
      </c>
      <c r="AR275" s="865">
        <f t="shared" si="77"/>
        <v>0</v>
      </c>
      <c r="AS275" s="867">
        <f t="shared" si="77"/>
        <v>0</v>
      </c>
      <c r="AT275" s="868">
        <f t="shared" si="77"/>
        <v>0</v>
      </c>
      <c r="AU275" s="869">
        <f t="shared" si="77"/>
        <v>0</v>
      </c>
      <c r="AV275" s="866">
        <f t="shared" si="77"/>
        <v>0</v>
      </c>
      <c r="AW275" s="870">
        <f t="shared" si="77"/>
        <v>0</v>
      </c>
    </row>
    <row r="276" spans="1:90" ht="15" customHeight="1" x14ac:dyDescent="0.25">
      <c r="A276" s="2698" t="s">
        <v>285</v>
      </c>
      <c r="B276" s="852" t="s">
        <v>282</v>
      </c>
      <c r="C276" s="853">
        <f t="shared" si="75"/>
        <v>0</v>
      </c>
      <c r="D276" s="854">
        <f t="shared" si="76"/>
        <v>0</v>
      </c>
      <c r="E276" s="855">
        <f t="shared" si="76"/>
        <v>0</v>
      </c>
      <c r="F276" s="856"/>
      <c r="G276" s="857"/>
      <c r="H276" s="856"/>
      <c r="I276" s="857"/>
      <c r="J276" s="856"/>
      <c r="K276" s="857"/>
      <c r="L276" s="856"/>
      <c r="M276" s="857"/>
      <c r="N276" s="856"/>
      <c r="O276" s="857"/>
      <c r="P276" s="856"/>
      <c r="Q276" s="857"/>
      <c r="R276" s="856"/>
      <c r="S276" s="857"/>
      <c r="T276" s="856"/>
      <c r="U276" s="857"/>
      <c r="V276" s="856"/>
      <c r="W276" s="857"/>
      <c r="X276" s="856"/>
      <c r="Y276" s="857"/>
      <c r="Z276" s="856"/>
      <c r="AA276" s="857"/>
      <c r="AB276" s="856"/>
      <c r="AC276" s="857"/>
      <c r="AD276" s="856"/>
      <c r="AE276" s="857"/>
      <c r="AF276" s="856"/>
      <c r="AG276" s="857"/>
      <c r="AH276" s="856"/>
      <c r="AI276" s="857"/>
      <c r="AJ276" s="856"/>
      <c r="AK276" s="857"/>
      <c r="AL276" s="856"/>
      <c r="AM276" s="858"/>
      <c r="AN276" s="871"/>
      <c r="AO276" s="871"/>
      <c r="AP276" s="872"/>
      <c r="AQ276" s="873"/>
      <c r="AR276" s="872"/>
      <c r="AS276" s="873"/>
      <c r="AT276" s="872"/>
      <c r="AU276" s="874"/>
      <c r="AV276" s="875"/>
      <c r="AW276" s="876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861" t="s">
        <v>284</v>
      </c>
      <c r="C282" s="862">
        <f t="shared" si="75"/>
        <v>0</v>
      </c>
      <c r="D282" s="863">
        <f t="shared" si="76"/>
        <v>0</v>
      </c>
      <c r="E282" s="864">
        <f t="shared" si="76"/>
        <v>0</v>
      </c>
      <c r="F282" s="865">
        <f t="shared" ref="F282:AM282" si="78">SUM(F276:F281)</f>
        <v>0</v>
      </c>
      <c r="G282" s="866">
        <f t="shared" si="78"/>
        <v>0</v>
      </c>
      <c r="H282" s="865">
        <f t="shared" si="78"/>
        <v>0</v>
      </c>
      <c r="I282" s="866">
        <f t="shared" si="78"/>
        <v>0</v>
      </c>
      <c r="J282" s="865">
        <f t="shared" si="78"/>
        <v>0</v>
      </c>
      <c r="K282" s="867">
        <f t="shared" si="78"/>
        <v>0</v>
      </c>
      <c r="L282" s="865">
        <f t="shared" si="78"/>
        <v>0</v>
      </c>
      <c r="M282" s="867">
        <f t="shared" si="78"/>
        <v>0</v>
      </c>
      <c r="N282" s="865">
        <f t="shared" si="78"/>
        <v>0</v>
      </c>
      <c r="O282" s="867">
        <f t="shared" si="78"/>
        <v>0</v>
      </c>
      <c r="P282" s="865">
        <f t="shared" si="78"/>
        <v>0</v>
      </c>
      <c r="Q282" s="867">
        <f t="shared" si="78"/>
        <v>0</v>
      </c>
      <c r="R282" s="865">
        <f t="shared" si="78"/>
        <v>0</v>
      </c>
      <c r="S282" s="867">
        <f t="shared" si="78"/>
        <v>0</v>
      </c>
      <c r="T282" s="865">
        <f t="shared" si="78"/>
        <v>0</v>
      </c>
      <c r="U282" s="867">
        <f t="shared" si="78"/>
        <v>0</v>
      </c>
      <c r="V282" s="865">
        <f t="shared" si="78"/>
        <v>0</v>
      </c>
      <c r="W282" s="867">
        <f t="shared" si="78"/>
        <v>0</v>
      </c>
      <c r="X282" s="865">
        <f t="shared" si="78"/>
        <v>0</v>
      </c>
      <c r="Y282" s="867">
        <f t="shared" si="78"/>
        <v>0</v>
      </c>
      <c r="Z282" s="865">
        <f t="shared" si="78"/>
        <v>0</v>
      </c>
      <c r="AA282" s="867">
        <f t="shared" si="78"/>
        <v>0</v>
      </c>
      <c r="AB282" s="865">
        <f t="shared" si="78"/>
        <v>0</v>
      </c>
      <c r="AC282" s="867">
        <f t="shared" si="78"/>
        <v>0</v>
      </c>
      <c r="AD282" s="865">
        <f t="shared" si="78"/>
        <v>0</v>
      </c>
      <c r="AE282" s="867">
        <f t="shared" si="78"/>
        <v>0</v>
      </c>
      <c r="AF282" s="865">
        <f t="shared" si="78"/>
        <v>0</v>
      </c>
      <c r="AG282" s="867">
        <f t="shared" si="78"/>
        <v>0</v>
      </c>
      <c r="AH282" s="865">
        <f t="shared" si="78"/>
        <v>0</v>
      </c>
      <c r="AI282" s="867">
        <f t="shared" si="78"/>
        <v>0</v>
      </c>
      <c r="AJ282" s="865">
        <f t="shared" si="78"/>
        <v>0</v>
      </c>
      <c r="AK282" s="867">
        <f t="shared" si="78"/>
        <v>0</v>
      </c>
      <c r="AL282" s="868">
        <f t="shared" si="78"/>
        <v>0</v>
      </c>
      <c r="AM282" s="869">
        <f t="shared" si="78"/>
        <v>0</v>
      </c>
      <c r="AN282" s="877"/>
      <c r="AO282" s="877"/>
      <c r="AP282" s="878"/>
      <c r="AQ282" s="879"/>
      <c r="AR282" s="878"/>
      <c r="AS282" s="879"/>
      <c r="AT282" s="880"/>
      <c r="AU282" s="881"/>
      <c r="AV282" s="882"/>
      <c r="AW282" s="883"/>
    </row>
    <row r="283" spans="1:90" ht="15" customHeight="1" x14ac:dyDescent="0.25">
      <c r="A283" s="2698" t="s">
        <v>290</v>
      </c>
      <c r="B283" s="852" t="s">
        <v>282</v>
      </c>
      <c r="C283" s="853">
        <f t="shared" si="75"/>
        <v>0</v>
      </c>
      <c r="D283" s="854">
        <f t="shared" si="76"/>
        <v>0</v>
      </c>
      <c r="E283" s="855">
        <f t="shared" si="76"/>
        <v>0</v>
      </c>
      <c r="F283" s="856"/>
      <c r="G283" s="857"/>
      <c r="H283" s="856"/>
      <c r="I283" s="857"/>
      <c r="J283" s="856"/>
      <c r="K283" s="857"/>
      <c r="L283" s="856"/>
      <c r="M283" s="857"/>
      <c r="N283" s="856"/>
      <c r="O283" s="857"/>
      <c r="P283" s="856"/>
      <c r="Q283" s="857"/>
      <c r="R283" s="856"/>
      <c r="S283" s="857"/>
      <c r="T283" s="856"/>
      <c r="U283" s="857"/>
      <c r="V283" s="856"/>
      <c r="W283" s="857"/>
      <c r="X283" s="856"/>
      <c r="Y283" s="857"/>
      <c r="Z283" s="856"/>
      <c r="AA283" s="857"/>
      <c r="AB283" s="856"/>
      <c r="AC283" s="857"/>
      <c r="AD283" s="856"/>
      <c r="AE283" s="857"/>
      <c r="AF283" s="856"/>
      <c r="AG283" s="857"/>
      <c r="AH283" s="856"/>
      <c r="AI283" s="857"/>
      <c r="AJ283" s="856"/>
      <c r="AK283" s="857"/>
      <c r="AL283" s="856"/>
      <c r="AM283" s="858"/>
      <c r="AN283" s="871"/>
      <c r="AO283" s="871"/>
      <c r="AP283" s="872"/>
      <c r="AQ283" s="873"/>
      <c r="AR283" s="872"/>
      <c r="AS283" s="873"/>
      <c r="AT283" s="872"/>
      <c r="AU283" s="874"/>
      <c r="AV283" s="875"/>
      <c r="AW283" s="876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861" t="s">
        <v>284</v>
      </c>
      <c r="C289" s="862">
        <f t="shared" si="75"/>
        <v>0</v>
      </c>
      <c r="D289" s="863">
        <f t="shared" si="76"/>
        <v>0</v>
      </c>
      <c r="E289" s="864">
        <f t="shared" si="76"/>
        <v>0</v>
      </c>
      <c r="F289" s="865">
        <f t="shared" ref="F289:AM289" si="79">SUM(F283:F288)</f>
        <v>0</v>
      </c>
      <c r="G289" s="866">
        <f t="shared" si="79"/>
        <v>0</v>
      </c>
      <c r="H289" s="865">
        <f t="shared" si="79"/>
        <v>0</v>
      </c>
      <c r="I289" s="866">
        <f t="shared" si="79"/>
        <v>0</v>
      </c>
      <c r="J289" s="865">
        <f t="shared" si="79"/>
        <v>0</v>
      </c>
      <c r="K289" s="867">
        <f t="shared" si="79"/>
        <v>0</v>
      </c>
      <c r="L289" s="865">
        <f t="shared" si="79"/>
        <v>0</v>
      </c>
      <c r="M289" s="867">
        <f t="shared" si="79"/>
        <v>0</v>
      </c>
      <c r="N289" s="865">
        <f t="shared" si="79"/>
        <v>0</v>
      </c>
      <c r="O289" s="867">
        <f t="shared" si="79"/>
        <v>0</v>
      </c>
      <c r="P289" s="865">
        <f t="shared" si="79"/>
        <v>0</v>
      </c>
      <c r="Q289" s="867">
        <f t="shared" si="79"/>
        <v>0</v>
      </c>
      <c r="R289" s="865">
        <f t="shared" si="79"/>
        <v>0</v>
      </c>
      <c r="S289" s="867">
        <f t="shared" si="79"/>
        <v>0</v>
      </c>
      <c r="T289" s="865">
        <f t="shared" si="79"/>
        <v>0</v>
      </c>
      <c r="U289" s="867">
        <f t="shared" si="79"/>
        <v>0</v>
      </c>
      <c r="V289" s="865">
        <f t="shared" si="79"/>
        <v>0</v>
      </c>
      <c r="W289" s="867">
        <f t="shared" si="79"/>
        <v>0</v>
      </c>
      <c r="X289" s="865">
        <f t="shared" si="79"/>
        <v>0</v>
      </c>
      <c r="Y289" s="867">
        <f t="shared" si="79"/>
        <v>0</v>
      </c>
      <c r="Z289" s="865">
        <f t="shared" si="79"/>
        <v>0</v>
      </c>
      <c r="AA289" s="867">
        <f t="shared" si="79"/>
        <v>0</v>
      </c>
      <c r="AB289" s="865">
        <f t="shared" si="79"/>
        <v>0</v>
      </c>
      <c r="AC289" s="867">
        <f t="shared" si="79"/>
        <v>0</v>
      </c>
      <c r="AD289" s="865">
        <f t="shared" si="79"/>
        <v>0</v>
      </c>
      <c r="AE289" s="867">
        <f t="shared" si="79"/>
        <v>0</v>
      </c>
      <c r="AF289" s="865">
        <f t="shared" si="79"/>
        <v>0</v>
      </c>
      <c r="AG289" s="867">
        <f t="shared" si="79"/>
        <v>0</v>
      </c>
      <c r="AH289" s="865">
        <f t="shared" si="79"/>
        <v>0</v>
      </c>
      <c r="AI289" s="867">
        <f t="shared" si="79"/>
        <v>0</v>
      </c>
      <c r="AJ289" s="865">
        <f t="shared" si="79"/>
        <v>0</v>
      </c>
      <c r="AK289" s="867">
        <f t="shared" si="79"/>
        <v>0</v>
      </c>
      <c r="AL289" s="868">
        <f t="shared" si="79"/>
        <v>0</v>
      </c>
      <c r="AM289" s="869">
        <f t="shared" si="79"/>
        <v>0</v>
      </c>
      <c r="AN289" s="877"/>
      <c r="AO289" s="877"/>
      <c r="AP289" s="878"/>
      <c r="AQ289" s="879"/>
      <c r="AR289" s="878"/>
      <c r="AS289" s="879"/>
      <c r="AT289" s="880"/>
      <c r="AU289" s="881"/>
      <c r="AV289" s="882"/>
      <c r="AW289" s="883"/>
    </row>
    <row r="290" spans="1:49" ht="15" customHeight="1" x14ac:dyDescent="0.25">
      <c r="A290" s="2698" t="s">
        <v>291</v>
      </c>
      <c r="B290" s="852" t="s">
        <v>282</v>
      </c>
      <c r="C290" s="853">
        <f t="shared" si="75"/>
        <v>0</v>
      </c>
      <c r="D290" s="854">
        <f t="shared" si="76"/>
        <v>0</v>
      </c>
      <c r="E290" s="855">
        <f t="shared" si="76"/>
        <v>0</v>
      </c>
      <c r="F290" s="856"/>
      <c r="G290" s="857"/>
      <c r="H290" s="856"/>
      <c r="I290" s="857"/>
      <c r="J290" s="856"/>
      <c r="K290" s="857"/>
      <c r="L290" s="856"/>
      <c r="M290" s="857"/>
      <c r="N290" s="856"/>
      <c r="O290" s="857"/>
      <c r="P290" s="856"/>
      <c r="Q290" s="857"/>
      <c r="R290" s="856"/>
      <c r="S290" s="857"/>
      <c r="T290" s="856"/>
      <c r="U290" s="857"/>
      <c r="V290" s="856"/>
      <c r="W290" s="857"/>
      <c r="X290" s="856"/>
      <c r="Y290" s="857"/>
      <c r="Z290" s="856"/>
      <c r="AA290" s="857"/>
      <c r="AB290" s="856"/>
      <c r="AC290" s="857"/>
      <c r="AD290" s="856"/>
      <c r="AE290" s="857"/>
      <c r="AF290" s="856"/>
      <c r="AG290" s="857"/>
      <c r="AH290" s="856"/>
      <c r="AI290" s="857"/>
      <c r="AJ290" s="856"/>
      <c r="AK290" s="857"/>
      <c r="AL290" s="856"/>
      <c r="AM290" s="858"/>
      <c r="AN290" s="871"/>
      <c r="AO290" s="871"/>
      <c r="AP290" s="872"/>
      <c r="AQ290" s="873"/>
      <c r="AR290" s="872"/>
      <c r="AS290" s="873"/>
      <c r="AT290" s="872"/>
      <c r="AU290" s="874"/>
      <c r="AV290" s="875"/>
      <c r="AW290" s="876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861" t="s">
        <v>284</v>
      </c>
      <c r="C301" s="862">
        <f t="shared" si="75"/>
        <v>0</v>
      </c>
      <c r="D301" s="863">
        <f t="shared" si="76"/>
        <v>0</v>
      </c>
      <c r="E301" s="864">
        <f t="shared" si="76"/>
        <v>0</v>
      </c>
      <c r="F301" s="865">
        <f t="shared" ref="F301:AM301" si="80">SUM(F290:F300)</f>
        <v>0</v>
      </c>
      <c r="G301" s="866">
        <f t="shared" si="80"/>
        <v>0</v>
      </c>
      <c r="H301" s="865">
        <f t="shared" si="80"/>
        <v>0</v>
      </c>
      <c r="I301" s="866">
        <f t="shared" si="80"/>
        <v>0</v>
      </c>
      <c r="J301" s="865">
        <f t="shared" si="80"/>
        <v>0</v>
      </c>
      <c r="K301" s="867">
        <f t="shared" si="80"/>
        <v>0</v>
      </c>
      <c r="L301" s="865">
        <f t="shared" si="80"/>
        <v>0</v>
      </c>
      <c r="M301" s="867">
        <f t="shared" si="80"/>
        <v>0</v>
      </c>
      <c r="N301" s="865">
        <f t="shared" si="80"/>
        <v>0</v>
      </c>
      <c r="O301" s="867">
        <f t="shared" si="80"/>
        <v>0</v>
      </c>
      <c r="P301" s="865">
        <f t="shared" si="80"/>
        <v>0</v>
      </c>
      <c r="Q301" s="867">
        <f t="shared" si="80"/>
        <v>0</v>
      </c>
      <c r="R301" s="865">
        <f t="shared" si="80"/>
        <v>0</v>
      </c>
      <c r="S301" s="867">
        <f t="shared" si="80"/>
        <v>0</v>
      </c>
      <c r="T301" s="865">
        <f t="shared" si="80"/>
        <v>0</v>
      </c>
      <c r="U301" s="867">
        <f t="shared" si="80"/>
        <v>0</v>
      </c>
      <c r="V301" s="865">
        <f t="shared" si="80"/>
        <v>0</v>
      </c>
      <c r="W301" s="867">
        <f t="shared" si="80"/>
        <v>0</v>
      </c>
      <c r="X301" s="865">
        <f t="shared" si="80"/>
        <v>0</v>
      </c>
      <c r="Y301" s="867">
        <f t="shared" si="80"/>
        <v>0</v>
      </c>
      <c r="Z301" s="865">
        <f t="shared" si="80"/>
        <v>0</v>
      </c>
      <c r="AA301" s="867">
        <f t="shared" si="80"/>
        <v>0</v>
      </c>
      <c r="AB301" s="865">
        <f t="shared" si="80"/>
        <v>0</v>
      </c>
      <c r="AC301" s="867">
        <f t="shared" si="80"/>
        <v>0</v>
      </c>
      <c r="AD301" s="865">
        <f t="shared" si="80"/>
        <v>0</v>
      </c>
      <c r="AE301" s="867">
        <f t="shared" si="80"/>
        <v>0</v>
      </c>
      <c r="AF301" s="865">
        <f t="shared" si="80"/>
        <v>0</v>
      </c>
      <c r="AG301" s="867">
        <f t="shared" si="80"/>
        <v>0</v>
      </c>
      <c r="AH301" s="865">
        <f t="shared" si="80"/>
        <v>0</v>
      </c>
      <c r="AI301" s="867">
        <f t="shared" si="80"/>
        <v>0</v>
      </c>
      <c r="AJ301" s="865">
        <f t="shared" si="80"/>
        <v>0</v>
      </c>
      <c r="AK301" s="867">
        <f t="shared" si="80"/>
        <v>0</v>
      </c>
      <c r="AL301" s="868">
        <f t="shared" si="80"/>
        <v>0</v>
      </c>
      <c r="AM301" s="869">
        <f t="shared" si="80"/>
        <v>0</v>
      </c>
      <c r="AN301" s="877"/>
      <c r="AO301" s="877"/>
      <c r="AP301" s="878"/>
      <c r="AQ301" s="879"/>
      <c r="AR301" s="878"/>
      <c r="AS301" s="879"/>
      <c r="AT301" s="880"/>
      <c r="AU301" s="881"/>
      <c r="AV301" s="882"/>
      <c r="AW301" s="883"/>
    </row>
    <row r="302" spans="1:49" ht="15" customHeight="1" x14ac:dyDescent="0.25">
      <c r="A302" s="2698" t="s">
        <v>297</v>
      </c>
      <c r="B302" s="852" t="s">
        <v>282</v>
      </c>
      <c r="C302" s="853">
        <f t="shared" si="75"/>
        <v>0</v>
      </c>
      <c r="D302" s="854">
        <f t="shared" si="76"/>
        <v>0</v>
      </c>
      <c r="E302" s="855">
        <f t="shared" si="76"/>
        <v>0</v>
      </c>
      <c r="F302" s="856"/>
      <c r="G302" s="857"/>
      <c r="H302" s="856"/>
      <c r="I302" s="857"/>
      <c r="J302" s="856"/>
      <c r="K302" s="857"/>
      <c r="L302" s="856"/>
      <c r="M302" s="857"/>
      <c r="N302" s="856"/>
      <c r="O302" s="857"/>
      <c r="P302" s="856"/>
      <c r="Q302" s="857"/>
      <c r="R302" s="856"/>
      <c r="S302" s="857"/>
      <c r="T302" s="856"/>
      <c r="U302" s="857"/>
      <c r="V302" s="856"/>
      <c r="W302" s="857"/>
      <c r="X302" s="856"/>
      <c r="Y302" s="857"/>
      <c r="Z302" s="856"/>
      <c r="AA302" s="857"/>
      <c r="AB302" s="856"/>
      <c r="AC302" s="857"/>
      <c r="AD302" s="856"/>
      <c r="AE302" s="857"/>
      <c r="AF302" s="856"/>
      <c r="AG302" s="857"/>
      <c r="AH302" s="856"/>
      <c r="AI302" s="857"/>
      <c r="AJ302" s="856"/>
      <c r="AK302" s="857"/>
      <c r="AL302" s="856"/>
      <c r="AM302" s="858"/>
      <c r="AN302" s="871"/>
      <c r="AO302" s="871"/>
      <c r="AP302" s="872"/>
      <c r="AQ302" s="873"/>
      <c r="AR302" s="872"/>
      <c r="AS302" s="873"/>
      <c r="AT302" s="872"/>
      <c r="AU302" s="874"/>
      <c r="AV302" s="875"/>
      <c r="AW302" s="876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861" t="s">
        <v>284</v>
      </c>
      <c r="C313" s="862">
        <f t="shared" si="75"/>
        <v>0</v>
      </c>
      <c r="D313" s="863">
        <f t="shared" si="81"/>
        <v>0</v>
      </c>
      <c r="E313" s="864">
        <f t="shared" si="81"/>
        <v>0</v>
      </c>
      <c r="F313" s="865">
        <f t="shared" ref="F313:AM313" si="82">SUM(F302:F312)</f>
        <v>0</v>
      </c>
      <c r="G313" s="866">
        <f t="shared" si="82"/>
        <v>0</v>
      </c>
      <c r="H313" s="865">
        <f t="shared" si="82"/>
        <v>0</v>
      </c>
      <c r="I313" s="866">
        <f t="shared" si="82"/>
        <v>0</v>
      </c>
      <c r="J313" s="865">
        <f t="shared" si="82"/>
        <v>0</v>
      </c>
      <c r="K313" s="867">
        <f t="shared" si="82"/>
        <v>0</v>
      </c>
      <c r="L313" s="865">
        <f t="shared" si="82"/>
        <v>0</v>
      </c>
      <c r="M313" s="867">
        <f t="shared" si="82"/>
        <v>0</v>
      </c>
      <c r="N313" s="865">
        <f t="shared" si="82"/>
        <v>0</v>
      </c>
      <c r="O313" s="867">
        <f t="shared" si="82"/>
        <v>0</v>
      </c>
      <c r="P313" s="865">
        <f t="shared" si="82"/>
        <v>0</v>
      </c>
      <c r="Q313" s="867">
        <f t="shared" si="82"/>
        <v>0</v>
      </c>
      <c r="R313" s="865">
        <f t="shared" si="82"/>
        <v>0</v>
      </c>
      <c r="S313" s="867">
        <f t="shared" si="82"/>
        <v>0</v>
      </c>
      <c r="T313" s="865">
        <f t="shared" si="82"/>
        <v>0</v>
      </c>
      <c r="U313" s="867">
        <f t="shared" si="82"/>
        <v>0</v>
      </c>
      <c r="V313" s="865">
        <f t="shared" si="82"/>
        <v>0</v>
      </c>
      <c r="W313" s="867">
        <f t="shared" si="82"/>
        <v>0</v>
      </c>
      <c r="X313" s="865">
        <f t="shared" si="82"/>
        <v>0</v>
      </c>
      <c r="Y313" s="867">
        <f t="shared" si="82"/>
        <v>0</v>
      </c>
      <c r="Z313" s="865">
        <f t="shared" si="82"/>
        <v>0</v>
      </c>
      <c r="AA313" s="867">
        <f t="shared" si="82"/>
        <v>0</v>
      </c>
      <c r="AB313" s="865">
        <f t="shared" si="82"/>
        <v>0</v>
      </c>
      <c r="AC313" s="867">
        <f t="shared" si="82"/>
        <v>0</v>
      </c>
      <c r="AD313" s="865">
        <f t="shared" si="82"/>
        <v>0</v>
      </c>
      <c r="AE313" s="867">
        <f t="shared" si="82"/>
        <v>0</v>
      </c>
      <c r="AF313" s="865">
        <f t="shared" si="82"/>
        <v>0</v>
      </c>
      <c r="AG313" s="867">
        <f t="shared" si="82"/>
        <v>0</v>
      </c>
      <c r="AH313" s="865">
        <f t="shared" si="82"/>
        <v>0</v>
      </c>
      <c r="AI313" s="867">
        <f t="shared" si="82"/>
        <v>0</v>
      </c>
      <c r="AJ313" s="865">
        <f t="shared" si="82"/>
        <v>0</v>
      </c>
      <c r="AK313" s="867">
        <f t="shared" si="82"/>
        <v>0</v>
      </c>
      <c r="AL313" s="868">
        <f t="shared" si="82"/>
        <v>0</v>
      </c>
      <c r="AM313" s="869">
        <f t="shared" si="82"/>
        <v>0</v>
      </c>
      <c r="AN313" s="877"/>
      <c r="AO313" s="877"/>
      <c r="AP313" s="878"/>
      <c r="AQ313" s="879"/>
      <c r="AR313" s="878"/>
      <c r="AS313" s="879"/>
      <c r="AT313" s="880"/>
      <c r="AU313" s="881"/>
      <c r="AV313" s="882"/>
      <c r="AW313" s="883"/>
    </row>
    <row r="314" spans="1:49" ht="15" customHeight="1" x14ac:dyDescent="0.25">
      <c r="A314" s="2698" t="s">
        <v>298</v>
      </c>
      <c r="B314" s="852" t="s">
        <v>282</v>
      </c>
      <c r="C314" s="853">
        <f t="shared" si="75"/>
        <v>0</v>
      </c>
      <c r="D314" s="854">
        <f t="shared" si="81"/>
        <v>0</v>
      </c>
      <c r="E314" s="855">
        <f t="shared" si="81"/>
        <v>0</v>
      </c>
      <c r="F314" s="856"/>
      <c r="G314" s="857"/>
      <c r="H314" s="856"/>
      <c r="I314" s="857"/>
      <c r="J314" s="856"/>
      <c r="K314" s="857"/>
      <c r="L314" s="856"/>
      <c r="M314" s="857"/>
      <c r="N314" s="856"/>
      <c r="O314" s="857"/>
      <c r="P314" s="856"/>
      <c r="Q314" s="857"/>
      <c r="R314" s="856"/>
      <c r="S314" s="857"/>
      <c r="T314" s="856"/>
      <c r="U314" s="857"/>
      <c r="V314" s="856"/>
      <c r="W314" s="857"/>
      <c r="X314" s="856"/>
      <c r="Y314" s="857"/>
      <c r="Z314" s="856"/>
      <c r="AA314" s="857"/>
      <c r="AB314" s="856"/>
      <c r="AC314" s="857"/>
      <c r="AD314" s="856"/>
      <c r="AE314" s="857"/>
      <c r="AF314" s="856"/>
      <c r="AG314" s="857"/>
      <c r="AH314" s="856"/>
      <c r="AI314" s="857"/>
      <c r="AJ314" s="856"/>
      <c r="AK314" s="857"/>
      <c r="AL314" s="856"/>
      <c r="AM314" s="858"/>
      <c r="AN314" s="871"/>
      <c r="AO314" s="871"/>
      <c r="AP314" s="872"/>
      <c r="AQ314" s="873"/>
      <c r="AR314" s="872"/>
      <c r="AS314" s="873"/>
      <c r="AT314" s="872"/>
      <c r="AU314" s="874"/>
      <c r="AV314" s="875"/>
      <c r="AW314" s="876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861" t="s">
        <v>284</v>
      </c>
      <c r="C320" s="862">
        <f t="shared" si="75"/>
        <v>0</v>
      </c>
      <c r="D320" s="863">
        <f t="shared" si="81"/>
        <v>0</v>
      </c>
      <c r="E320" s="884">
        <f t="shared" si="81"/>
        <v>0</v>
      </c>
      <c r="F320" s="885">
        <f t="shared" ref="F320:AM320" si="83">SUM(F314:F319)</f>
        <v>0</v>
      </c>
      <c r="G320" s="867">
        <f t="shared" si="83"/>
        <v>0</v>
      </c>
      <c r="H320" s="885">
        <f t="shared" si="83"/>
        <v>0</v>
      </c>
      <c r="I320" s="867">
        <f t="shared" si="83"/>
        <v>0</v>
      </c>
      <c r="J320" s="885">
        <f t="shared" si="83"/>
        <v>0</v>
      </c>
      <c r="K320" s="867">
        <f t="shared" si="83"/>
        <v>0</v>
      </c>
      <c r="L320" s="885">
        <f t="shared" si="83"/>
        <v>0</v>
      </c>
      <c r="M320" s="867">
        <f t="shared" si="83"/>
        <v>0</v>
      </c>
      <c r="N320" s="885">
        <f t="shared" si="83"/>
        <v>0</v>
      </c>
      <c r="O320" s="867">
        <f t="shared" si="83"/>
        <v>0</v>
      </c>
      <c r="P320" s="885">
        <f t="shared" si="83"/>
        <v>0</v>
      </c>
      <c r="Q320" s="867">
        <f t="shared" si="83"/>
        <v>0</v>
      </c>
      <c r="R320" s="885">
        <f t="shared" si="83"/>
        <v>0</v>
      </c>
      <c r="S320" s="867">
        <f t="shared" si="83"/>
        <v>0</v>
      </c>
      <c r="T320" s="885">
        <f t="shared" si="83"/>
        <v>0</v>
      </c>
      <c r="U320" s="867">
        <f t="shared" si="83"/>
        <v>0</v>
      </c>
      <c r="V320" s="885">
        <f t="shared" si="83"/>
        <v>0</v>
      </c>
      <c r="W320" s="867">
        <f t="shared" si="83"/>
        <v>0</v>
      </c>
      <c r="X320" s="885">
        <f t="shared" si="83"/>
        <v>0</v>
      </c>
      <c r="Y320" s="867">
        <f t="shared" si="83"/>
        <v>0</v>
      </c>
      <c r="Z320" s="885">
        <f t="shared" si="83"/>
        <v>0</v>
      </c>
      <c r="AA320" s="867">
        <f t="shared" si="83"/>
        <v>0</v>
      </c>
      <c r="AB320" s="885">
        <f t="shared" si="83"/>
        <v>0</v>
      </c>
      <c r="AC320" s="867">
        <f t="shared" si="83"/>
        <v>0</v>
      </c>
      <c r="AD320" s="885">
        <f t="shared" si="83"/>
        <v>0</v>
      </c>
      <c r="AE320" s="867">
        <f t="shared" si="83"/>
        <v>0</v>
      </c>
      <c r="AF320" s="885">
        <f t="shared" si="83"/>
        <v>0</v>
      </c>
      <c r="AG320" s="867">
        <f t="shared" si="83"/>
        <v>0</v>
      </c>
      <c r="AH320" s="885">
        <f t="shared" si="83"/>
        <v>0</v>
      </c>
      <c r="AI320" s="867">
        <f t="shared" si="83"/>
        <v>0</v>
      </c>
      <c r="AJ320" s="885">
        <f t="shared" si="83"/>
        <v>0</v>
      </c>
      <c r="AK320" s="867">
        <f t="shared" si="83"/>
        <v>0</v>
      </c>
      <c r="AL320" s="886">
        <f t="shared" si="83"/>
        <v>0</v>
      </c>
      <c r="AM320" s="869">
        <f t="shared" si="83"/>
        <v>0</v>
      </c>
      <c r="AN320" s="887"/>
      <c r="AO320" s="887"/>
      <c r="AP320" s="888"/>
      <c r="AQ320" s="889"/>
      <c r="AR320" s="888"/>
      <c r="AS320" s="889"/>
      <c r="AT320" s="890"/>
      <c r="AU320" s="891"/>
      <c r="AV320" s="892"/>
      <c r="AW320" s="893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867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2823" t="s">
        <v>25</v>
      </c>
      <c r="B323" s="2825" t="s">
        <v>317</v>
      </c>
      <c r="C323" s="2827" t="s">
        <v>302</v>
      </c>
      <c r="D323" s="2828"/>
      <c r="E323" s="2828"/>
      <c r="F323" s="2828"/>
      <c r="G323" s="2828"/>
      <c r="H323" s="2828"/>
      <c r="I323" s="2828"/>
      <c r="J323" s="2828"/>
      <c r="K323" s="2829"/>
      <c r="L323" s="2830" t="s">
        <v>303</v>
      </c>
      <c r="M323" s="2831"/>
      <c r="N323" s="2831"/>
      <c r="O323" s="2831"/>
      <c r="P323" s="2831"/>
      <c r="Q323" s="2831"/>
      <c r="R323" s="2831"/>
      <c r="S323" s="2831"/>
      <c r="T323" s="2832"/>
      <c r="U323" s="2830" t="s">
        <v>304</v>
      </c>
      <c r="V323" s="2831"/>
      <c r="W323" s="2831"/>
      <c r="X323" s="2831"/>
      <c r="Y323" s="2831"/>
      <c r="Z323" s="2831"/>
      <c r="AA323" s="2831"/>
      <c r="AB323" s="2831"/>
      <c r="AC323" s="2833"/>
      <c r="AD323" s="2741" t="s">
        <v>28</v>
      </c>
      <c r="AE323" s="2764" t="s">
        <v>29</v>
      </c>
    </row>
    <row r="324" spans="1:90" ht="15" customHeight="1" x14ac:dyDescent="0.25">
      <c r="A324" s="2824"/>
      <c r="B324" s="2826"/>
      <c r="C324" s="2837" t="s">
        <v>65</v>
      </c>
      <c r="D324" s="2838"/>
      <c r="E324" s="2839"/>
      <c r="F324" s="2834" t="s">
        <v>305</v>
      </c>
      <c r="G324" s="2834"/>
      <c r="H324" s="2834" t="s">
        <v>306</v>
      </c>
      <c r="I324" s="2834"/>
      <c r="J324" s="2835" t="s">
        <v>307</v>
      </c>
      <c r="K324" s="2835"/>
      <c r="L324" s="2837" t="s">
        <v>65</v>
      </c>
      <c r="M324" s="2838"/>
      <c r="N324" s="2839"/>
      <c r="O324" s="2834" t="s">
        <v>305</v>
      </c>
      <c r="P324" s="2834"/>
      <c r="Q324" s="2834" t="s">
        <v>306</v>
      </c>
      <c r="R324" s="2834"/>
      <c r="S324" s="2835" t="s">
        <v>307</v>
      </c>
      <c r="T324" s="2835"/>
      <c r="U324" s="2837" t="s">
        <v>65</v>
      </c>
      <c r="V324" s="2838"/>
      <c r="W324" s="2839"/>
      <c r="X324" s="2834" t="s">
        <v>305</v>
      </c>
      <c r="Y324" s="2834"/>
      <c r="Z324" s="2834" t="s">
        <v>306</v>
      </c>
      <c r="AA324" s="2834"/>
      <c r="AB324" s="2835" t="s">
        <v>307</v>
      </c>
      <c r="AC324" s="2836"/>
      <c r="AD324" s="2741"/>
      <c r="AE324" s="2764"/>
    </row>
    <row r="325" spans="1:90" ht="21" x14ac:dyDescent="0.25">
      <c r="A325" s="2824"/>
      <c r="B325" s="2826"/>
      <c r="C325" s="894" t="s">
        <v>308</v>
      </c>
      <c r="D325" s="523" t="s">
        <v>18</v>
      </c>
      <c r="E325" s="895" t="s">
        <v>19</v>
      </c>
      <c r="F325" s="896" t="s">
        <v>18</v>
      </c>
      <c r="G325" s="897" t="s">
        <v>19</v>
      </c>
      <c r="H325" s="896" t="s">
        <v>18</v>
      </c>
      <c r="I325" s="897" t="s">
        <v>19</v>
      </c>
      <c r="J325" s="896" t="s">
        <v>18</v>
      </c>
      <c r="K325" s="897" t="s">
        <v>19</v>
      </c>
      <c r="L325" s="896" t="s">
        <v>308</v>
      </c>
      <c r="M325" s="898" t="s">
        <v>18</v>
      </c>
      <c r="N325" s="899" t="s">
        <v>19</v>
      </c>
      <c r="O325" s="896" t="s">
        <v>18</v>
      </c>
      <c r="P325" s="899" t="s">
        <v>19</v>
      </c>
      <c r="Q325" s="896" t="s">
        <v>18</v>
      </c>
      <c r="R325" s="899" t="s">
        <v>19</v>
      </c>
      <c r="S325" s="896" t="s">
        <v>18</v>
      </c>
      <c r="T325" s="899" t="s">
        <v>19</v>
      </c>
      <c r="U325" s="896" t="s">
        <v>308</v>
      </c>
      <c r="V325" s="524" t="s">
        <v>18</v>
      </c>
      <c r="W325" s="897" t="s">
        <v>19</v>
      </c>
      <c r="X325" s="896" t="s">
        <v>18</v>
      </c>
      <c r="Y325" s="897" t="s">
        <v>19</v>
      </c>
      <c r="Z325" s="896" t="s">
        <v>18</v>
      </c>
      <c r="AA325" s="897" t="s">
        <v>19</v>
      </c>
      <c r="AB325" s="896" t="s">
        <v>18</v>
      </c>
      <c r="AC325" s="900" t="s">
        <v>19</v>
      </c>
      <c r="AD325" s="2741"/>
      <c r="AE325" s="2764"/>
    </row>
    <row r="326" spans="1:90" ht="31.5" x14ac:dyDescent="0.25">
      <c r="A326" s="901" t="s">
        <v>318</v>
      </c>
      <c r="B326" s="902">
        <f>SUM(C326+L326+U326)</f>
        <v>0</v>
      </c>
      <c r="C326" s="903">
        <f>SUM(D326:E326)</f>
        <v>0</v>
      </c>
      <c r="D326" s="778">
        <f>SUM(F326+H326+J326)</f>
        <v>0</v>
      </c>
      <c r="E326" s="789">
        <f>SUM(G326+I326+K326)</f>
        <v>0</v>
      </c>
      <c r="F326" s="716"/>
      <c r="G326" s="734"/>
      <c r="H326" s="716"/>
      <c r="I326" s="734"/>
      <c r="J326" s="716"/>
      <c r="K326" s="734"/>
      <c r="L326" s="904">
        <f>SUM(M326:N326)</f>
        <v>0</v>
      </c>
      <c r="M326" s="778">
        <f>SUM(O326+Q326+S326)</f>
        <v>0</v>
      </c>
      <c r="N326" s="748">
        <f>SUM(P326+R326+T326)</f>
        <v>0</v>
      </c>
      <c r="O326" s="716"/>
      <c r="P326" s="717"/>
      <c r="Q326" s="716"/>
      <c r="R326" s="717"/>
      <c r="S326" s="716"/>
      <c r="T326" s="717"/>
      <c r="U326" s="777">
        <f>SUM(V326:W326)</f>
        <v>0</v>
      </c>
      <c r="V326" s="778">
        <f>SUM(X326+Z326+AB326)</f>
        <v>0</v>
      </c>
      <c r="W326" s="789">
        <f>SUM(Y326+AA326+AC326)</f>
        <v>0</v>
      </c>
      <c r="X326" s="716"/>
      <c r="Y326" s="734"/>
      <c r="Z326" s="716"/>
      <c r="AA326" s="734"/>
      <c r="AB326" s="716"/>
      <c r="AC326" s="905"/>
      <c r="AD326" s="790"/>
      <c r="AE326" s="734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530" t="s">
        <v>319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21" x14ac:dyDescent="0.25">
      <c r="A328" s="901" t="s">
        <v>320</v>
      </c>
      <c r="B328" s="902">
        <f t="shared" ref="B328:B332" si="94">SUM(C328+L328+U328)</f>
        <v>0</v>
      </c>
      <c r="C328" s="903">
        <f t="shared" si="86"/>
        <v>0</v>
      </c>
      <c r="D328" s="906">
        <f t="shared" si="87"/>
        <v>0</v>
      </c>
      <c r="E328" s="907">
        <f t="shared" si="87"/>
        <v>0</v>
      </c>
      <c r="F328" s="716"/>
      <c r="G328" s="734"/>
      <c r="H328" s="716"/>
      <c r="I328" s="734"/>
      <c r="J328" s="716"/>
      <c r="K328" s="734"/>
      <c r="L328" s="904">
        <f>SUM(M328:N328)</f>
        <v>0</v>
      </c>
      <c r="M328" s="778">
        <f>SUM(O328+Q328+S328)</f>
        <v>0</v>
      </c>
      <c r="N328" s="748">
        <f>SUM(P328+R328+T328)</f>
        <v>0</v>
      </c>
      <c r="O328" s="716"/>
      <c r="P328" s="717"/>
      <c r="Q328" s="716"/>
      <c r="R328" s="717"/>
      <c r="S328" s="716"/>
      <c r="T328" s="717"/>
      <c r="U328" s="777">
        <f t="shared" si="88"/>
        <v>0</v>
      </c>
      <c r="V328" s="778">
        <f t="shared" si="89"/>
        <v>0</v>
      </c>
      <c r="W328" s="789">
        <f t="shared" si="89"/>
        <v>0</v>
      </c>
      <c r="X328" s="716"/>
      <c r="Y328" s="734"/>
      <c r="Z328" s="716"/>
      <c r="AA328" s="734"/>
      <c r="AB328" s="716"/>
      <c r="AC328" s="905"/>
      <c r="AD328" s="790"/>
      <c r="AE328" s="734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21" x14ac:dyDescent="0.25">
      <c r="A329" s="530" t="s">
        <v>321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21" x14ac:dyDescent="0.25">
      <c r="A330" s="901" t="s">
        <v>322</v>
      </c>
      <c r="B330" s="902">
        <f t="shared" si="94"/>
        <v>0</v>
      </c>
      <c r="C330" s="903">
        <f t="shared" si="86"/>
        <v>0</v>
      </c>
      <c r="D330" s="906">
        <f t="shared" si="87"/>
        <v>0</v>
      </c>
      <c r="E330" s="907">
        <f t="shared" si="87"/>
        <v>0</v>
      </c>
      <c r="F330" s="716"/>
      <c r="G330" s="734"/>
      <c r="H330" s="716"/>
      <c r="I330" s="734"/>
      <c r="J330" s="716"/>
      <c r="K330" s="734"/>
      <c r="L330" s="904">
        <f>SUM(M330:N330)</f>
        <v>0</v>
      </c>
      <c r="M330" s="778">
        <f>SUM(O330+Q330+S330)</f>
        <v>0</v>
      </c>
      <c r="N330" s="748">
        <f>SUM(P330+R330+T330)</f>
        <v>0</v>
      </c>
      <c r="O330" s="716"/>
      <c r="P330" s="717"/>
      <c r="Q330" s="716"/>
      <c r="R330" s="717"/>
      <c r="S330" s="716"/>
      <c r="T330" s="717"/>
      <c r="U330" s="777">
        <f t="shared" si="88"/>
        <v>0</v>
      </c>
      <c r="V330" s="778">
        <f t="shared" si="89"/>
        <v>0</v>
      </c>
      <c r="W330" s="789">
        <f t="shared" si="89"/>
        <v>0</v>
      </c>
      <c r="X330" s="716"/>
      <c r="Y330" s="734"/>
      <c r="Z330" s="716"/>
      <c r="AA330" s="734"/>
      <c r="AB330" s="716"/>
      <c r="AC330" s="905"/>
      <c r="AD330" s="790"/>
      <c r="AE330" s="734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21" x14ac:dyDescent="0.25">
      <c r="A331" s="530" t="s">
        <v>323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31.5" x14ac:dyDescent="0.25">
      <c r="A332" s="73" t="s">
        <v>324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530" t="s">
        <v>325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412</v>
      </c>
      <c r="B346" s="550">
        <f>SUM(CK20:CP333)</f>
        <v>0</v>
      </c>
    </row>
  </sheetData>
  <mergeCells count="342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",[3]NOMBRE!B2," - ","( ",[3]NOMBRE!C2,[3]NOMBRE!D2,[3]NOMBRE!E2,[3]NOMBRE!F2,[3]NOMBRE!G2," )")</f>
        <v>COMUNA: LINARES - ( 07401 )</v>
      </c>
    </row>
    <row r="3" spans="1:130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130" x14ac:dyDescent="0.25">
      <c r="A4" s="1" t="str">
        <f>CONCATENATE("MES: ",[3]NOMBRE!B6," - ","( ",[3]NOMBRE!C6,[3]NOMBRE!D6," )")</f>
        <v>MES: FEBRERO - ( 02 )</v>
      </c>
    </row>
    <row r="5" spans="1:130" x14ac:dyDescent="0.25">
      <c r="A5" s="1" t="str">
        <f>CONCATENATE("AÑO: ",[3]NOMBRE!B7)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924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724" t="s">
        <v>4</v>
      </c>
      <c r="B10" s="2724"/>
      <c r="C10" s="2844" t="s">
        <v>5</v>
      </c>
      <c r="D10" s="2471"/>
      <c r="E10" s="2472"/>
      <c r="F10" s="2840" t="s">
        <v>6</v>
      </c>
      <c r="G10" s="2476"/>
      <c r="H10" s="2476"/>
      <c r="I10" s="2476"/>
      <c r="J10" s="2476"/>
      <c r="K10" s="2476"/>
      <c r="L10" s="2476"/>
      <c r="M10" s="2476"/>
      <c r="N10" s="2476"/>
      <c r="O10" s="2476"/>
      <c r="P10" s="2476"/>
      <c r="Q10" s="2476"/>
      <c r="R10" s="2476"/>
      <c r="S10" s="2476"/>
      <c r="T10" s="2476"/>
      <c r="U10" s="2476"/>
      <c r="V10" s="2476"/>
      <c r="W10" s="2476"/>
      <c r="X10" s="2476"/>
      <c r="Y10" s="2459"/>
    </row>
    <row r="11" spans="1:130" ht="15" customHeight="1" x14ac:dyDescent="0.25">
      <c r="A11" s="2469"/>
      <c r="B11" s="2469"/>
      <c r="C11" s="2473"/>
      <c r="D11" s="2474"/>
      <c r="E11" s="2475"/>
      <c r="F11" s="2840" t="s">
        <v>7</v>
      </c>
      <c r="G11" s="2459"/>
      <c r="H11" s="2840" t="s">
        <v>8</v>
      </c>
      <c r="I11" s="2459"/>
      <c r="J11" s="2840" t="s">
        <v>9</v>
      </c>
      <c r="K11" s="2459"/>
      <c r="L11" s="2840" t="s">
        <v>10</v>
      </c>
      <c r="M11" s="2459"/>
      <c r="N11" s="2840" t="s">
        <v>11</v>
      </c>
      <c r="O11" s="2459"/>
      <c r="P11" s="2840" t="s">
        <v>12</v>
      </c>
      <c r="Q11" s="2459"/>
      <c r="R11" s="2840" t="s">
        <v>13</v>
      </c>
      <c r="S11" s="2459"/>
      <c r="T11" s="2840" t="s">
        <v>14</v>
      </c>
      <c r="U11" s="2459"/>
      <c r="V11" s="2840" t="s">
        <v>15</v>
      </c>
      <c r="W11" s="2459"/>
      <c r="X11" s="2840" t="s">
        <v>16</v>
      </c>
      <c r="Y11" s="2459"/>
    </row>
    <row r="12" spans="1:130" ht="15" customHeight="1" x14ac:dyDescent="0.25">
      <c r="A12" s="2469"/>
      <c r="B12" s="2469"/>
      <c r="C12" s="678" t="s">
        <v>17</v>
      </c>
      <c r="D12" s="92" t="s">
        <v>18</v>
      </c>
      <c r="E12" s="700" t="s">
        <v>19</v>
      </c>
      <c r="F12" s="19" t="s">
        <v>18</v>
      </c>
      <c r="G12" s="700" t="s">
        <v>19</v>
      </c>
      <c r="H12" s="19" t="s">
        <v>18</v>
      </c>
      <c r="I12" s="700" t="s">
        <v>19</v>
      </c>
      <c r="J12" s="19" t="s">
        <v>18</v>
      </c>
      <c r="K12" s="700" t="s">
        <v>19</v>
      </c>
      <c r="L12" s="19" t="s">
        <v>18</v>
      </c>
      <c r="M12" s="700" t="s">
        <v>19</v>
      </c>
      <c r="N12" s="19" t="s">
        <v>18</v>
      </c>
      <c r="O12" s="700" t="s">
        <v>19</v>
      </c>
      <c r="P12" s="19" t="s">
        <v>18</v>
      </c>
      <c r="Q12" s="700" t="s">
        <v>19</v>
      </c>
      <c r="R12" s="19" t="s">
        <v>18</v>
      </c>
      <c r="S12" s="700" t="s">
        <v>19</v>
      </c>
      <c r="T12" s="19" t="s">
        <v>18</v>
      </c>
      <c r="U12" s="700" t="s">
        <v>19</v>
      </c>
      <c r="V12" s="19" t="s">
        <v>18</v>
      </c>
      <c r="W12" s="700" t="s">
        <v>19</v>
      </c>
      <c r="X12" s="19" t="s">
        <v>18</v>
      </c>
      <c r="Y12" s="700" t="s">
        <v>19</v>
      </c>
    </row>
    <row r="13" spans="1:130" ht="15" customHeight="1" x14ac:dyDescent="0.25">
      <c r="A13" s="2463" t="s">
        <v>20</v>
      </c>
      <c r="B13" s="2463"/>
      <c r="C13" s="679">
        <f>SUM(D13+E13)</f>
        <v>0</v>
      </c>
      <c r="D13" s="554">
        <f t="shared" ref="D13:E15" si="0">SUM(F13+H13+J13+L13+N13+P13+R13+T13+V13+X13)</f>
        <v>0</v>
      </c>
      <c r="E13" s="20">
        <f t="shared" si="0"/>
        <v>0</v>
      </c>
      <c r="F13" s="680"/>
      <c r="G13" s="21"/>
      <c r="H13" s="680"/>
      <c r="I13" s="21"/>
      <c r="J13" s="680"/>
      <c r="K13" s="21"/>
      <c r="L13" s="680"/>
      <c r="M13" s="21"/>
      <c r="N13" s="680"/>
      <c r="O13" s="21"/>
      <c r="P13" s="680"/>
      <c r="Q13" s="21"/>
      <c r="R13" s="680"/>
      <c r="S13" s="21"/>
      <c r="T13" s="680"/>
      <c r="U13" s="21"/>
      <c r="V13" s="680"/>
      <c r="W13" s="21"/>
      <c r="X13" s="680"/>
      <c r="Y13" s="21"/>
    </row>
    <row r="14" spans="1:130" ht="15" customHeight="1" x14ac:dyDescent="0.25">
      <c r="A14" s="2464" t="s">
        <v>21</v>
      </c>
      <c r="B14" s="925" t="s">
        <v>22</v>
      </c>
      <c r="C14" s="732">
        <f>SUM(D14+E14)</f>
        <v>0</v>
      </c>
      <c r="D14" s="22">
        <f t="shared" si="0"/>
        <v>0</v>
      </c>
      <c r="E14" s="715">
        <f t="shared" si="0"/>
        <v>0</v>
      </c>
      <c r="F14" s="926"/>
      <c r="G14" s="717"/>
      <c r="H14" s="926"/>
      <c r="I14" s="717"/>
      <c r="J14" s="926"/>
      <c r="K14" s="717"/>
      <c r="L14" s="926"/>
      <c r="M14" s="717"/>
      <c r="N14" s="926"/>
      <c r="O14" s="717"/>
      <c r="P14" s="926"/>
      <c r="Q14" s="717"/>
      <c r="R14" s="926"/>
      <c r="S14" s="717"/>
      <c r="T14" s="926"/>
      <c r="U14" s="717"/>
      <c r="V14" s="926"/>
      <c r="W14" s="717"/>
      <c r="X14" s="926"/>
      <c r="Y14" s="717"/>
    </row>
    <row r="15" spans="1:130" ht="15" customHeight="1" x14ac:dyDescent="0.25">
      <c r="A15" s="2465"/>
      <c r="B15" s="695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927"/>
      <c r="G15" s="928"/>
      <c r="H15" s="27"/>
      <c r="I15" s="28"/>
      <c r="J15" s="27"/>
      <c r="K15" s="28"/>
      <c r="L15" s="927"/>
      <c r="M15" s="928"/>
      <c r="N15" s="927"/>
      <c r="O15" s="928"/>
      <c r="P15" s="927"/>
      <c r="Q15" s="928"/>
      <c r="R15" s="927"/>
      <c r="S15" s="928"/>
      <c r="T15" s="927"/>
      <c r="U15" s="929"/>
      <c r="V15" s="927"/>
      <c r="W15" s="929"/>
      <c r="X15" s="927"/>
      <c r="Y15" s="928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2845" t="s">
        <v>25</v>
      </c>
      <c r="B17" s="2845" t="s">
        <v>26</v>
      </c>
      <c r="C17" s="2846" t="s">
        <v>27</v>
      </c>
      <c r="D17" s="2471"/>
      <c r="E17" s="2472"/>
      <c r="F17" s="2847" t="s">
        <v>6</v>
      </c>
      <c r="G17" s="2848"/>
      <c r="H17" s="2848"/>
      <c r="I17" s="2848"/>
      <c r="J17" s="2848"/>
      <c r="K17" s="2848"/>
      <c r="L17" s="2848"/>
      <c r="M17" s="2848"/>
      <c r="N17" s="2848"/>
      <c r="O17" s="2848"/>
      <c r="P17" s="2848"/>
      <c r="Q17" s="2848"/>
      <c r="R17" s="2850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2841" t="s">
        <v>30</v>
      </c>
      <c r="G18" s="2842"/>
      <c r="H18" s="2841" t="s">
        <v>31</v>
      </c>
      <c r="I18" s="2842"/>
      <c r="J18" s="2841" t="s">
        <v>15</v>
      </c>
      <c r="K18" s="2842"/>
      <c r="L18" s="2841" t="s">
        <v>32</v>
      </c>
      <c r="M18" s="2842"/>
      <c r="N18" s="2841" t="s">
        <v>33</v>
      </c>
      <c r="O18" s="2842"/>
      <c r="P18" s="2841" t="s">
        <v>34</v>
      </c>
      <c r="Q18" s="2843"/>
      <c r="R18" s="2487"/>
      <c r="S18" s="2489"/>
    </row>
    <row r="19" spans="1:90" x14ac:dyDescent="0.25">
      <c r="A19" s="2479"/>
      <c r="B19" s="2479"/>
      <c r="C19" s="930" t="s">
        <v>17</v>
      </c>
      <c r="D19" s="931" t="s">
        <v>18</v>
      </c>
      <c r="E19" s="932" t="s">
        <v>19</v>
      </c>
      <c r="F19" s="933" t="s">
        <v>18</v>
      </c>
      <c r="G19" s="932" t="s">
        <v>19</v>
      </c>
      <c r="H19" s="933" t="s">
        <v>18</v>
      </c>
      <c r="I19" s="932" t="s">
        <v>19</v>
      </c>
      <c r="J19" s="933" t="s">
        <v>18</v>
      </c>
      <c r="K19" s="932" t="s">
        <v>19</v>
      </c>
      <c r="L19" s="933" t="s">
        <v>18</v>
      </c>
      <c r="M19" s="932" t="s">
        <v>19</v>
      </c>
      <c r="N19" s="933" t="s">
        <v>18</v>
      </c>
      <c r="O19" s="932" t="s">
        <v>19</v>
      </c>
      <c r="P19" s="933" t="s">
        <v>18</v>
      </c>
      <c r="Q19" s="934" t="s">
        <v>19</v>
      </c>
      <c r="R19" s="2488"/>
      <c r="S19" s="2475"/>
    </row>
    <row r="20" spans="1:90" ht="15" customHeight="1" x14ac:dyDescent="0.25">
      <c r="A20" s="2853" t="s">
        <v>35</v>
      </c>
      <c r="B20" s="2854"/>
      <c r="C20" s="935">
        <f t="shared" ref="C20:C29" si="1">SUM(D20+E20)</f>
        <v>0</v>
      </c>
      <c r="D20" s="936">
        <f t="shared" ref="D20:E41" si="2">SUM(F20+H20+J20+L20+N20+P20)</f>
        <v>0</v>
      </c>
      <c r="E20" s="937">
        <f t="shared" si="2"/>
        <v>0</v>
      </c>
      <c r="F20" s="938"/>
      <c r="G20" s="939"/>
      <c r="H20" s="938"/>
      <c r="I20" s="939"/>
      <c r="J20" s="938"/>
      <c r="K20" s="939"/>
      <c r="L20" s="938"/>
      <c r="M20" s="939"/>
      <c r="N20" s="938"/>
      <c r="O20" s="939"/>
      <c r="P20" s="938"/>
      <c r="Q20" s="940"/>
      <c r="R20" s="941"/>
      <c r="S20" s="942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849" t="s">
        <v>36</v>
      </c>
      <c r="B21" s="731" t="s">
        <v>22</v>
      </c>
      <c r="C21" s="732">
        <f t="shared" si="1"/>
        <v>0</v>
      </c>
      <c r="D21" s="41">
        <f t="shared" si="2"/>
        <v>0</v>
      </c>
      <c r="E21" s="715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694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693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695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849" t="s">
        <v>40</v>
      </c>
      <c r="B25" s="731" t="s">
        <v>41</v>
      </c>
      <c r="C25" s="732">
        <f t="shared" si="1"/>
        <v>0</v>
      </c>
      <c r="D25" s="41">
        <f t="shared" si="2"/>
        <v>0</v>
      </c>
      <c r="E25" s="715">
        <f t="shared" si="2"/>
        <v>0</v>
      </c>
      <c r="F25" s="926"/>
      <c r="G25" s="734"/>
      <c r="H25" s="926"/>
      <c r="I25" s="734"/>
      <c r="J25" s="926"/>
      <c r="K25" s="734"/>
      <c r="L25" s="926"/>
      <c r="M25" s="734"/>
      <c r="N25" s="735"/>
      <c r="O25" s="734"/>
      <c r="P25" s="735"/>
      <c r="Q25" s="736"/>
      <c r="R25" s="737"/>
      <c r="S25" s="717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694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693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695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849" t="s">
        <v>54</v>
      </c>
      <c r="B39" s="943" t="s">
        <v>37</v>
      </c>
      <c r="C39" s="935">
        <f t="shared" si="7"/>
        <v>0</v>
      </c>
      <c r="D39" s="936">
        <f t="shared" si="2"/>
        <v>0</v>
      </c>
      <c r="E39" s="715">
        <f t="shared" si="2"/>
        <v>0</v>
      </c>
      <c r="F39" s="926"/>
      <c r="G39" s="734"/>
      <c r="H39" s="926"/>
      <c r="I39" s="734"/>
      <c r="J39" s="926"/>
      <c r="K39" s="734"/>
      <c r="L39" s="926"/>
      <c r="M39" s="734"/>
      <c r="N39" s="926"/>
      <c r="O39" s="734"/>
      <c r="P39" s="735"/>
      <c r="Q39" s="736"/>
      <c r="R39" s="737"/>
      <c r="S39" s="717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694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695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944" t="s">
        <v>55</v>
      </c>
      <c r="B42" s="945"/>
      <c r="C42" s="945"/>
      <c r="D42" s="945"/>
      <c r="E42" s="945"/>
      <c r="F42" s="945"/>
      <c r="G42" s="945"/>
      <c r="H42" s="945"/>
      <c r="I42" s="945"/>
      <c r="J42" s="945"/>
      <c r="K42" s="945"/>
      <c r="L42" s="945"/>
      <c r="M42" s="945"/>
      <c r="N42" s="945"/>
      <c r="O42" s="945"/>
      <c r="P42" s="945"/>
    </row>
    <row r="43" spans="1:90" ht="15" customHeight="1" x14ac:dyDescent="0.25">
      <c r="A43" s="2845" t="s">
        <v>56</v>
      </c>
      <c r="B43" s="2846" t="s">
        <v>27</v>
      </c>
      <c r="C43" s="2471"/>
      <c r="D43" s="2472"/>
      <c r="E43" s="2847" t="s">
        <v>6</v>
      </c>
      <c r="F43" s="2848"/>
      <c r="G43" s="2848"/>
      <c r="H43" s="2848"/>
      <c r="I43" s="2848"/>
      <c r="J43" s="2848"/>
      <c r="K43" s="2848"/>
      <c r="L43" s="2848"/>
      <c r="M43" s="2848"/>
      <c r="N43" s="2848"/>
      <c r="O43" s="2848"/>
      <c r="P43" s="2848"/>
      <c r="Q43" s="2851" t="s">
        <v>28</v>
      </c>
      <c r="R43" s="2852" t="s">
        <v>29</v>
      </c>
    </row>
    <row r="44" spans="1:90" ht="15" customHeight="1" x14ac:dyDescent="0.25">
      <c r="A44" s="2727"/>
      <c r="B44" s="2473"/>
      <c r="C44" s="2474"/>
      <c r="D44" s="2475"/>
      <c r="E44" s="2841" t="s">
        <v>30</v>
      </c>
      <c r="F44" s="2842"/>
      <c r="G44" s="2841" t="s">
        <v>31</v>
      </c>
      <c r="H44" s="2842"/>
      <c r="I44" s="2841" t="s">
        <v>15</v>
      </c>
      <c r="J44" s="2842"/>
      <c r="K44" s="2841" t="s">
        <v>32</v>
      </c>
      <c r="L44" s="2842"/>
      <c r="M44" s="2841" t="s">
        <v>33</v>
      </c>
      <c r="N44" s="2842"/>
      <c r="O44" s="2841" t="s">
        <v>34</v>
      </c>
      <c r="P44" s="2843"/>
      <c r="Q44" s="2491"/>
      <c r="R44" s="2494"/>
    </row>
    <row r="45" spans="1:90" x14ac:dyDescent="0.25">
      <c r="A45" s="2479"/>
      <c r="B45" s="930" t="s">
        <v>17</v>
      </c>
      <c r="C45" s="946" t="s">
        <v>18</v>
      </c>
      <c r="D45" s="687" t="s">
        <v>19</v>
      </c>
      <c r="E45" s="933" t="s">
        <v>18</v>
      </c>
      <c r="F45" s="686" t="s">
        <v>19</v>
      </c>
      <c r="G45" s="933" t="s">
        <v>18</v>
      </c>
      <c r="H45" s="686" t="s">
        <v>19</v>
      </c>
      <c r="I45" s="933" t="s">
        <v>18</v>
      </c>
      <c r="J45" s="686" t="s">
        <v>19</v>
      </c>
      <c r="K45" s="933" t="s">
        <v>18</v>
      </c>
      <c r="L45" s="686" t="s">
        <v>19</v>
      </c>
      <c r="M45" s="933" t="s">
        <v>18</v>
      </c>
      <c r="N45" s="686" t="s">
        <v>19</v>
      </c>
      <c r="O45" s="933" t="s">
        <v>18</v>
      </c>
      <c r="P45" s="685" t="s">
        <v>19</v>
      </c>
      <c r="Q45" s="2492"/>
      <c r="R45" s="2495"/>
    </row>
    <row r="46" spans="1:90" x14ac:dyDescent="0.25">
      <c r="A46" s="745" t="s">
        <v>37</v>
      </c>
      <c r="B46" s="947">
        <f>SUM(C46+D46)</f>
        <v>0</v>
      </c>
      <c r="C46" s="747">
        <f t="shared" ref="C46:D49" si="8">SUM(E46+G46+I46+K46+M46+O46)</f>
        <v>0</v>
      </c>
      <c r="D46" s="748">
        <f t="shared" si="8"/>
        <v>0</v>
      </c>
      <c r="E46" s="926"/>
      <c r="F46" s="717"/>
      <c r="G46" s="926"/>
      <c r="H46" s="717"/>
      <c r="I46" s="926"/>
      <c r="J46" s="734"/>
      <c r="K46" s="926"/>
      <c r="L46" s="734"/>
      <c r="M46" s="735"/>
      <c r="N46" s="734"/>
      <c r="O46" s="735"/>
      <c r="P46" s="736"/>
      <c r="Q46" s="749"/>
      <c r="R46" s="734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2856" t="s">
        <v>59</v>
      </c>
      <c r="B51" s="2846" t="s">
        <v>5</v>
      </c>
      <c r="C51" s="2471"/>
      <c r="D51" s="2472"/>
      <c r="E51" s="2857" t="s">
        <v>6</v>
      </c>
      <c r="F51" s="2857"/>
      <c r="G51" s="2857"/>
      <c r="H51" s="2841"/>
      <c r="I51" s="2851" t="s">
        <v>28</v>
      </c>
      <c r="J51" s="2852" t="s">
        <v>29</v>
      </c>
    </row>
    <row r="52" spans="1:90" x14ac:dyDescent="0.25">
      <c r="A52" s="2746"/>
      <c r="B52" s="2473"/>
      <c r="C52" s="2474"/>
      <c r="D52" s="2475"/>
      <c r="E52" s="2841" t="s">
        <v>8</v>
      </c>
      <c r="F52" s="2842"/>
      <c r="G52" s="2841" t="s">
        <v>9</v>
      </c>
      <c r="H52" s="2843"/>
      <c r="I52" s="2491"/>
      <c r="J52" s="2494"/>
    </row>
    <row r="53" spans="1:90" x14ac:dyDescent="0.25">
      <c r="A53" s="2506"/>
      <c r="B53" s="930" t="s">
        <v>17</v>
      </c>
      <c r="C53" s="946" t="s">
        <v>18</v>
      </c>
      <c r="D53" s="687" t="s">
        <v>19</v>
      </c>
      <c r="E53" s="933" t="s">
        <v>18</v>
      </c>
      <c r="F53" s="932" t="s">
        <v>19</v>
      </c>
      <c r="G53" s="933" t="s">
        <v>18</v>
      </c>
      <c r="H53" s="934" t="s">
        <v>19</v>
      </c>
      <c r="I53" s="2492"/>
      <c r="J53" s="2495"/>
    </row>
    <row r="54" spans="1:90" ht="21" x14ac:dyDescent="0.25">
      <c r="A54" s="948" t="s">
        <v>60</v>
      </c>
      <c r="B54" s="949">
        <f>SUM(C54+D54)</f>
        <v>0</v>
      </c>
      <c r="C54" s="950">
        <f t="shared" ref="C54:D57" si="13">SUM(E54+G54)</f>
        <v>0</v>
      </c>
      <c r="D54" s="937">
        <f t="shared" si="13"/>
        <v>0</v>
      </c>
      <c r="E54" s="951">
        <f t="shared" ref="E54:J54" si="14">SUM(E55:E57)</f>
        <v>0</v>
      </c>
      <c r="F54" s="952">
        <f t="shared" si="14"/>
        <v>0</v>
      </c>
      <c r="G54" s="953">
        <f t="shared" si="14"/>
        <v>0</v>
      </c>
      <c r="H54" s="954">
        <f t="shared" si="14"/>
        <v>0</v>
      </c>
      <c r="I54" s="955">
        <f t="shared" si="14"/>
        <v>0</v>
      </c>
      <c r="J54" s="956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846" t="s">
        <v>64</v>
      </c>
      <c r="B59" s="2472"/>
      <c r="C59" s="2845" t="s">
        <v>65</v>
      </c>
      <c r="D59" s="2841" t="s">
        <v>66</v>
      </c>
      <c r="E59" s="2843"/>
      <c r="F59" s="2843"/>
      <c r="G59" s="2843"/>
      <c r="H59" s="2843"/>
      <c r="I59" s="2843"/>
      <c r="J59" s="2855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957" t="s">
        <v>67</v>
      </c>
      <c r="E60" s="957" t="s">
        <v>68</v>
      </c>
      <c r="F60" s="957" t="s">
        <v>69</v>
      </c>
      <c r="G60" s="932" t="s">
        <v>70</v>
      </c>
      <c r="H60" s="934" t="s">
        <v>71</v>
      </c>
      <c r="I60" s="958" t="s">
        <v>72</v>
      </c>
      <c r="J60" s="959" t="s">
        <v>73</v>
      </c>
      <c r="K60" s="2501"/>
      <c r="L60" s="2489"/>
    </row>
    <row r="61" spans="1:90" x14ac:dyDescent="0.25">
      <c r="A61" s="2743" t="s">
        <v>74</v>
      </c>
      <c r="B61" s="2744"/>
      <c r="C61" s="960">
        <f>SUM(D61:H61)</f>
        <v>0</v>
      </c>
      <c r="D61" s="961"/>
      <c r="E61" s="961"/>
      <c r="F61" s="961"/>
      <c r="G61" s="717"/>
      <c r="H61" s="767"/>
      <c r="I61" s="962"/>
      <c r="J61" s="769"/>
      <c r="K61" s="767"/>
      <c r="L61" s="734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846" t="s">
        <v>5</v>
      </c>
      <c r="C69" s="2471"/>
      <c r="D69" s="2472"/>
      <c r="E69" s="2857" t="s">
        <v>6</v>
      </c>
      <c r="F69" s="2857"/>
      <c r="G69" s="2857"/>
      <c r="H69" s="2858"/>
      <c r="I69" s="2851" t="s">
        <v>28</v>
      </c>
      <c r="J69" s="2852" t="s">
        <v>29</v>
      </c>
    </row>
    <row r="70" spans="1:90" x14ac:dyDescent="0.25">
      <c r="A70" s="2489"/>
      <c r="B70" s="2473"/>
      <c r="C70" s="2474"/>
      <c r="D70" s="2475"/>
      <c r="E70" s="2841" t="s">
        <v>10</v>
      </c>
      <c r="F70" s="2842"/>
      <c r="G70" s="2843" t="s">
        <v>11</v>
      </c>
      <c r="H70" s="2855"/>
      <c r="I70" s="2491"/>
      <c r="J70" s="2494"/>
    </row>
    <row r="71" spans="1:90" x14ac:dyDescent="0.25">
      <c r="A71" s="2475"/>
      <c r="B71" s="933" t="s">
        <v>17</v>
      </c>
      <c r="C71" s="946" t="s">
        <v>18</v>
      </c>
      <c r="D71" s="687" t="s">
        <v>19</v>
      </c>
      <c r="E71" s="933" t="s">
        <v>18</v>
      </c>
      <c r="F71" s="932" t="s">
        <v>19</v>
      </c>
      <c r="G71" s="933" t="s">
        <v>18</v>
      </c>
      <c r="H71" s="964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926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2845" t="s">
        <v>85</v>
      </c>
      <c r="B77" s="2845" t="s">
        <v>65</v>
      </c>
    </row>
    <row r="78" spans="1:90" x14ac:dyDescent="0.25">
      <c r="A78" s="2727"/>
      <c r="B78" s="2479"/>
    </row>
    <row r="79" spans="1:90" x14ac:dyDescent="0.25">
      <c r="A79" s="2479"/>
      <c r="B79" s="965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958" t="s">
        <v>90</v>
      </c>
      <c r="B85" s="957" t="s">
        <v>91</v>
      </c>
      <c r="C85" s="957" t="s">
        <v>38</v>
      </c>
      <c r="D85" s="957" t="s">
        <v>92</v>
      </c>
      <c r="E85" s="957" t="s">
        <v>93</v>
      </c>
    </row>
    <row r="86" spans="1:91" x14ac:dyDescent="0.25">
      <c r="A86" s="772" t="s">
        <v>94</v>
      </c>
      <c r="B86" s="961"/>
      <c r="C86" s="961"/>
      <c r="D86" s="961"/>
      <c r="E86" s="961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846" t="s">
        <v>97</v>
      </c>
      <c r="B89" s="2472"/>
      <c r="C89" s="966" t="s">
        <v>98</v>
      </c>
      <c r="D89" s="957" t="s">
        <v>99</v>
      </c>
      <c r="E89" s="957" t="s">
        <v>100</v>
      </c>
      <c r="F89" s="957" t="s">
        <v>101</v>
      </c>
    </row>
    <row r="90" spans="1:91" ht="21" x14ac:dyDescent="0.25">
      <c r="A90" s="2464" t="s">
        <v>102</v>
      </c>
      <c r="B90" s="745" t="s">
        <v>103</v>
      </c>
      <c r="C90" s="961"/>
      <c r="D90" s="774"/>
      <c r="E90" s="961"/>
      <c r="F90" s="961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2841" t="s">
        <v>65</v>
      </c>
      <c r="D95" s="2843"/>
      <c r="E95" s="2842"/>
      <c r="F95" s="2841" t="s">
        <v>109</v>
      </c>
      <c r="G95" s="2842"/>
      <c r="H95" s="2841" t="s">
        <v>110</v>
      </c>
      <c r="I95" s="2842"/>
    </row>
    <row r="96" spans="1:91" x14ac:dyDescent="0.25">
      <c r="A96" s="2474"/>
      <c r="B96" s="2475"/>
      <c r="C96" s="930" t="s">
        <v>17</v>
      </c>
      <c r="D96" s="946" t="s">
        <v>18</v>
      </c>
      <c r="E96" s="932" t="s">
        <v>19</v>
      </c>
      <c r="F96" s="933" t="s">
        <v>18</v>
      </c>
      <c r="G96" s="932" t="s">
        <v>19</v>
      </c>
      <c r="H96" s="933" t="s">
        <v>18</v>
      </c>
      <c r="I96" s="967" t="s">
        <v>19</v>
      </c>
    </row>
    <row r="97" spans="1:21" x14ac:dyDescent="0.25">
      <c r="A97" s="2841" t="s">
        <v>65</v>
      </c>
      <c r="B97" s="2842"/>
      <c r="C97" s="951">
        <f t="shared" ref="C97:I97" si="28">SUM(C98:C102)</f>
        <v>0</v>
      </c>
      <c r="D97" s="968">
        <f t="shared" si="28"/>
        <v>0</v>
      </c>
      <c r="E97" s="952">
        <f t="shared" si="28"/>
        <v>0</v>
      </c>
      <c r="F97" s="953">
        <f t="shared" si="28"/>
        <v>0</v>
      </c>
      <c r="G97" s="956">
        <f t="shared" si="28"/>
        <v>0</v>
      </c>
      <c r="H97" s="953">
        <f t="shared" si="28"/>
        <v>0</v>
      </c>
      <c r="I97" s="956">
        <f t="shared" si="28"/>
        <v>0</v>
      </c>
    </row>
    <row r="98" spans="1:21" x14ac:dyDescent="0.25">
      <c r="A98" s="2859" t="s">
        <v>22</v>
      </c>
      <c r="B98" s="2752"/>
      <c r="C98" s="969">
        <f>SUM(D98+E98)</f>
        <v>0</v>
      </c>
      <c r="D98" s="778">
        <f t="shared" ref="D98:E102" si="29">SUM(F98+H98)</f>
        <v>0</v>
      </c>
      <c r="E98" s="748">
        <f t="shared" si="29"/>
        <v>0</v>
      </c>
      <c r="F98" s="926"/>
      <c r="G98" s="717"/>
      <c r="H98" s="926"/>
      <c r="I98" s="734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860" t="s">
        <v>115</v>
      </c>
      <c r="B105" s="2527"/>
      <c r="C105" s="2846" t="s">
        <v>116</v>
      </c>
      <c r="D105" s="2471"/>
      <c r="E105" s="2472"/>
      <c r="F105" s="2847" t="s">
        <v>6</v>
      </c>
      <c r="G105" s="2848"/>
      <c r="H105" s="2848"/>
      <c r="I105" s="2848"/>
      <c r="J105" s="2848"/>
      <c r="K105" s="2848"/>
      <c r="L105" s="2848"/>
      <c r="M105" s="2848"/>
      <c r="N105" s="2848"/>
      <c r="O105" s="2848"/>
      <c r="P105" s="2848"/>
      <c r="Q105" s="2848"/>
      <c r="R105" s="2848"/>
      <c r="S105" s="2848"/>
      <c r="T105" s="2848"/>
      <c r="U105" s="2861"/>
    </row>
    <row r="106" spans="1:21" ht="15" customHeight="1" x14ac:dyDescent="0.25">
      <c r="A106" s="2754"/>
      <c r="B106" s="2529"/>
      <c r="C106" s="2473"/>
      <c r="D106" s="2474"/>
      <c r="E106" s="2475"/>
      <c r="F106" s="2841" t="s">
        <v>117</v>
      </c>
      <c r="G106" s="2843"/>
      <c r="H106" s="2841" t="s">
        <v>118</v>
      </c>
      <c r="I106" s="2842"/>
      <c r="J106" s="2841" t="s">
        <v>119</v>
      </c>
      <c r="K106" s="2842"/>
      <c r="L106" s="2841" t="s">
        <v>120</v>
      </c>
      <c r="M106" s="2842"/>
      <c r="N106" s="2841" t="s">
        <v>121</v>
      </c>
      <c r="O106" s="2842"/>
      <c r="P106" s="2841" t="s">
        <v>122</v>
      </c>
      <c r="Q106" s="2842"/>
      <c r="R106" s="2841" t="s">
        <v>123</v>
      </c>
      <c r="S106" s="2842"/>
      <c r="T106" s="2841" t="s">
        <v>124</v>
      </c>
      <c r="U106" s="2842"/>
    </row>
    <row r="107" spans="1:21" x14ac:dyDescent="0.25">
      <c r="A107" s="2530"/>
      <c r="B107" s="2531"/>
      <c r="C107" s="930" t="s">
        <v>17</v>
      </c>
      <c r="D107" s="931" t="s">
        <v>18</v>
      </c>
      <c r="E107" s="687" t="s">
        <v>19</v>
      </c>
      <c r="F107" s="933" t="s">
        <v>18</v>
      </c>
      <c r="G107" s="685" t="s">
        <v>19</v>
      </c>
      <c r="H107" s="933" t="s">
        <v>18</v>
      </c>
      <c r="I107" s="686" t="s">
        <v>19</v>
      </c>
      <c r="J107" s="933" t="s">
        <v>18</v>
      </c>
      <c r="K107" s="686" t="s">
        <v>19</v>
      </c>
      <c r="L107" s="933" t="s">
        <v>18</v>
      </c>
      <c r="M107" s="686" t="s">
        <v>19</v>
      </c>
      <c r="N107" s="933" t="s">
        <v>18</v>
      </c>
      <c r="O107" s="686" t="s">
        <v>19</v>
      </c>
      <c r="P107" s="933" t="s">
        <v>18</v>
      </c>
      <c r="Q107" s="686" t="s">
        <v>19</v>
      </c>
      <c r="R107" s="933" t="s">
        <v>18</v>
      </c>
      <c r="S107" s="686" t="s">
        <v>19</v>
      </c>
      <c r="T107" s="933" t="s">
        <v>18</v>
      </c>
      <c r="U107" s="686" t="s">
        <v>19</v>
      </c>
    </row>
    <row r="108" spans="1:21" x14ac:dyDescent="0.25">
      <c r="A108" s="2862" t="s">
        <v>125</v>
      </c>
      <c r="B108" s="2862"/>
      <c r="C108" s="970">
        <f t="shared" ref="C108:C116" si="30">SUM(D108+E108)</f>
        <v>0</v>
      </c>
      <c r="D108" s="22">
        <f>+H108+J108+L108+N108+P108+R108+T108</f>
        <v>0</v>
      </c>
      <c r="E108" s="715">
        <f>+I108+K108+M108+O108+Q108+S108+U108</f>
        <v>0</v>
      </c>
      <c r="F108" s="971"/>
      <c r="G108" s="972"/>
      <c r="H108" s="926"/>
      <c r="I108" s="734"/>
      <c r="J108" s="926"/>
      <c r="K108" s="734"/>
      <c r="L108" s="926"/>
      <c r="M108" s="734"/>
      <c r="N108" s="926"/>
      <c r="O108" s="734"/>
      <c r="P108" s="735"/>
      <c r="Q108" s="734"/>
      <c r="R108" s="735"/>
      <c r="S108" s="734"/>
      <c r="T108" s="735"/>
      <c r="U108" s="734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2849" t="s">
        <v>131</v>
      </c>
      <c r="B114" s="973" t="s">
        <v>132</v>
      </c>
      <c r="C114" s="935">
        <f t="shared" si="30"/>
        <v>0</v>
      </c>
      <c r="D114" s="936">
        <f t="shared" ref="D114:E116" si="32">SUM(F114+H114+J114+L114+N114+P114+R114+T114)</f>
        <v>0</v>
      </c>
      <c r="E114" s="715">
        <f t="shared" si="32"/>
        <v>0</v>
      </c>
      <c r="F114" s="926"/>
      <c r="G114" s="974"/>
      <c r="H114" s="926"/>
      <c r="I114" s="717"/>
      <c r="J114" s="926"/>
      <c r="K114" s="734"/>
      <c r="L114" s="926"/>
      <c r="M114" s="734"/>
      <c r="N114" s="926"/>
      <c r="O114" s="717"/>
      <c r="P114" s="926"/>
      <c r="Q114" s="717"/>
      <c r="R114" s="926"/>
      <c r="S114" s="717"/>
      <c r="T114" s="926"/>
      <c r="U114" s="717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2847" t="s">
        <v>6</v>
      </c>
      <c r="G118" s="2848"/>
      <c r="H118" s="2848"/>
      <c r="I118" s="2848"/>
      <c r="J118" s="2848"/>
      <c r="K118" s="2848"/>
      <c r="L118" s="2848"/>
      <c r="M118" s="2848"/>
      <c r="N118" s="2848"/>
      <c r="O118" s="2848"/>
      <c r="P118" s="2848"/>
      <c r="Q118" s="2848"/>
      <c r="R118" s="2848"/>
      <c r="S118" s="2848"/>
      <c r="T118" s="2542"/>
      <c r="U118" s="2542"/>
      <c r="V118" s="2848"/>
      <c r="W118" s="2848"/>
      <c r="X118" s="2848"/>
      <c r="Y118" s="2848"/>
      <c r="Z118" s="2848"/>
      <c r="AA118" s="2861"/>
    </row>
    <row r="119" spans="1:27" ht="15" customHeight="1" x14ac:dyDescent="0.25">
      <c r="A119" s="2727"/>
      <c r="B119" s="2727"/>
      <c r="C119" s="2541"/>
      <c r="D119" s="2474"/>
      <c r="E119" s="2475"/>
      <c r="F119" s="2841" t="s">
        <v>136</v>
      </c>
      <c r="G119" s="2842"/>
      <c r="H119" s="2841" t="s">
        <v>137</v>
      </c>
      <c r="I119" s="2842"/>
      <c r="J119" s="2841" t="s">
        <v>138</v>
      </c>
      <c r="K119" s="2842"/>
      <c r="L119" s="2843" t="s">
        <v>139</v>
      </c>
      <c r="M119" s="2842"/>
      <c r="N119" s="2841" t="s">
        <v>109</v>
      </c>
      <c r="O119" s="2842"/>
      <c r="P119" s="2841" t="s">
        <v>110</v>
      </c>
      <c r="Q119" s="2842"/>
      <c r="R119" s="2841" t="s">
        <v>140</v>
      </c>
      <c r="S119" s="2842"/>
      <c r="T119" s="2841" t="s">
        <v>141</v>
      </c>
      <c r="U119" s="2842"/>
      <c r="V119" s="2841" t="s">
        <v>142</v>
      </c>
      <c r="W119" s="2842"/>
      <c r="X119" s="2841" t="s">
        <v>143</v>
      </c>
      <c r="Y119" s="2842"/>
      <c r="Z119" s="2863" t="s">
        <v>124</v>
      </c>
      <c r="AA119" s="2864"/>
    </row>
    <row r="120" spans="1:27" x14ac:dyDescent="0.25">
      <c r="A120" s="2479"/>
      <c r="B120" s="2479"/>
      <c r="C120" s="933" t="s">
        <v>17</v>
      </c>
      <c r="D120" s="931" t="s">
        <v>18</v>
      </c>
      <c r="E120" s="967" t="s">
        <v>19</v>
      </c>
      <c r="F120" s="933" t="s">
        <v>18</v>
      </c>
      <c r="G120" s="687" t="s">
        <v>19</v>
      </c>
      <c r="H120" s="933" t="s">
        <v>18</v>
      </c>
      <c r="I120" s="687" t="s">
        <v>19</v>
      </c>
      <c r="J120" s="933" t="s">
        <v>18</v>
      </c>
      <c r="K120" s="687" t="s">
        <v>19</v>
      </c>
      <c r="L120" s="946" t="s">
        <v>18</v>
      </c>
      <c r="M120" s="687" t="s">
        <v>19</v>
      </c>
      <c r="N120" s="933" t="s">
        <v>18</v>
      </c>
      <c r="O120" s="687" t="s">
        <v>19</v>
      </c>
      <c r="P120" s="933" t="s">
        <v>18</v>
      </c>
      <c r="Q120" s="687" t="s">
        <v>19</v>
      </c>
      <c r="R120" s="933" t="s">
        <v>18</v>
      </c>
      <c r="S120" s="957" t="s">
        <v>19</v>
      </c>
      <c r="T120" s="933" t="s">
        <v>18</v>
      </c>
      <c r="U120" s="687" t="s">
        <v>19</v>
      </c>
      <c r="V120" s="933" t="s">
        <v>18</v>
      </c>
      <c r="W120" s="687" t="s">
        <v>19</v>
      </c>
      <c r="X120" s="933" t="s">
        <v>18</v>
      </c>
      <c r="Y120" s="687" t="s">
        <v>19</v>
      </c>
      <c r="Z120" s="975" t="s">
        <v>18</v>
      </c>
      <c r="AA120" s="229" t="s">
        <v>19</v>
      </c>
    </row>
    <row r="121" spans="1:27" x14ac:dyDescent="0.25">
      <c r="A121" s="2866" t="s">
        <v>144</v>
      </c>
      <c r="B121" s="731" t="s">
        <v>145</v>
      </c>
      <c r="C121" s="969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789">
        <f t="shared" si="34"/>
        <v>0</v>
      </c>
      <c r="F121" s="926"/>
      <c r="G121" s="717"/>
      <c r="H121" s="926"/>
      <c r="I121" s="734"/>
      <c r="J121" s="926"/>
      <c r="K121" s="734"/>
      <c r="L121" s="976"/>
      <c r="M121" s="734"/>
      <c r="N121" s="926"/>
      <c r="O121" s="734"/>
      <c r="P121" s="926"/>
      <c r="Q121" s="734"/>
      <c r="R121" s="926"/>
      <c r="S121" s="734"/>
      <c r="T121" s="926"/>
      <c r="U121" s="734"/>
      <c r="V121" s="735"/>
      <c r="W121" s="734"/>
      <c r="X121" s="735"/>
      <c r="Y121" s="734"/>
      <c r="Z121" s="974"/>
      <c r="AA121" s="791"/>
    </row>
    <row r="122" spans="1:27" x14ac:dyDescent="0.25">
      <c r="A122" s="2546"/>
      <c r="B122" s="693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694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694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695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2866" t="s">
        <v>150</v>
      </c>
      <c r="B126" s="731" t="s">
        <v>145</v>
      </c>
      <c r="C126" s="969">
        <f t="shared" si="33"/>
        <v>0</v>
      </c>
      <c r="D126" s="230">
        <f t="shared" si="34"/>
        <v>0</v>
      </c>
      <c r="E126" s="789">
        <f t="shared" si="34"/>
        <v>0</v>
      </c>
      <c r="F126" s="926"/>
      <c r="G126" s="717"/>
      <c r="H126" s="926"/>
      <c r="I126" s="734"/>
      <c r="J126" s="926"/>
      <c r="K126" s="734"/>
      <c r="L126" s="976"/>
      <c r="M126" s="734"/>
      <c r="N126" s="926"/>
      <c r="O126" s="734"/>
      <c r="P126" s="926"/>
      <c r="Q126" s="734"/>
      <c r="R126" s="926"/>
      <c r="S126" s="734"/>
      <c r="T126" s="926"/>
      <c r="U126" s="734"/>
      <c r="V126" s="735"/>
      <c r="W126" s="734"/>
      <c r="X126" s="735"/>
      <c r="Y126" s="734"/>
      <c r="Z126" s="974"/>
      <c r="AA126" s="791"/>
    </row>
    <row r="127" spans="1:27" x14ac:dyDescent="0.25">
      <c r="A127" s="2546"/>
      <c r="B127" s="693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694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694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695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2849" t="s">
        <v>151</v>
      </c>
      <c r="B131" s="731" t="s">
        <v>145</v>
      </c>
      <c r="C131" s="969">
        <f t="shared" si="33"/>
        <v>0</v>
      </c>
      <c r="D131" s="230">
        <f t="shared" si="34"/>
        <v>0</v>
      </c>
      <c r="E131" s="789">
        <f t="shared" si="34"/>
        <v>0</v>
      </c>
      <c r="F131" s="926"/>
      <c r="G131" s="717"/>
      <c r="H131" s="926"/>
      <c r="I131" s="734"/>
      <c r="J131" s="926"/>
      <c r="K131" s="734"/>
      <c r="L131" s="976"/>
      <c r="M131" s="734"/>
      <c r="N131" s="926"/>
      <c r="O131" s="734"/>
      <c r="P131" s="926"/>
      <c r="Q131" s="734"/>
      <c r="R131" s="926"/>
      <c r="S131" s="734"/>
      <c r="T131" s="926"/>
      <c r="U131" s="734"/>
      <c r="V131" s="735"/>
      <c r="W131" s="734"/>
      <c r="X131" s="735"/>
      <c r="Y131" s="734"/>
      <c r="Z131" s="974"/>
      <c r="AA131" s="791"/>
    </row>
    <row r="132" spans="1:27" x14ac:dyDescent="0.25">
      <c r="A132" s="2732"/>
      <c r="B132" s="693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694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694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695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2866" t="s">
        <v>152</v>
      </c>
      <c r="B136" s="731" t="s">
        <v>145</v>
      </c>
      <c r="C136" s="969">
        <f t="shared" si="33"/>
        <v>0</v>
      </c>
      <c r="D136" s="230">
        <f t="shared" si="34"/>
        <v>0</v>
      </c>
      <c r="E136" s="789">
        <f t="shared" si="34"/>
        <v>0</v>
      </c>
      <c r="F136" s="926"/>
      <c r="G136" s="717"/>
      <c r="H136" s="926"/>
      <c r="I136" s="734"/>
      <c r="J136" s="926"/>
      <c r="K136" s="734"/>
      <c r="L136" s="976"/>
      <c r="M136" s="734"/>
      <c r="N136" s="926"/>
      <c r="O136" s="734"/>
      <c r="P136" s="926"/>
      <c r="Q136" s="734"/>
      <c r="R136" s="926"/>
      <c r="S136" s="734"/>
      <c r="T136" s="926"/>
      <c r="U136" s="734"/>
      <c r="V136" s="735"/>
      <c r="W136" s="734"/>
      <c r="X136" s="735"/>
      <c r="Y136" s="734"/>
      <c r="Z136" s="974"/>
      <c r="AA136" s="791"/>
    </row>
    <row r="137" spans="1:27" x14ac:dyDescent="0.25">
      <c r="A137" s="2546"/>
      <c r="B137" s="693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694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694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695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2866" t="s">
        <v>153</v>
      </c>
      <c r="B141" s="731" t="s">
        <v>145</v>
      </c>
      <c r="C141" s="969">
        <f t="shared" si="33"/>
        <v>0</v>
      </c>
      <c r="D141" s="230">
        <f t="shared" si="34"/>
        <v>0</v>
      </c>
      <c r="E141" s="789">
        <f t="shared" si="34"/>
        <v>0</v>
      </c>
      <c r="F141" s="926"/>
      <c r="G141" s="717"/>
      <c r="H141" s="926"/>
      <c r="I141" s="734"/>
      <c r="J141" s="926"/>
      <c r="K141" s="734"/>
      <c r="L141" s="976"/>
      <c r="M141" s="734"/>
      <c r="N141" s="926"/>
      <c r="O141" s="734"/>
      <c r="P141" s="926"/>
      <c r="Q141" s="734"/>
      <c r="R141" s="926"/>
      <c r="S141" s="734"/>
      <c r="T141" s="926"/>
      <c r="U141" s="734"/>
      <c r="V141" s="735"/>
      <c r="W141" s="734"/>
      <c r="X141" s="735"/>
      <c r="Y141" s="734"/>
      <c r="Z141" s="974"/>
      <c r="AA141" s="791"/>
    </row>
    <row r="142" spans="1:27" x14ac:dyDescent="0.25">
      <c r="A142" s="2546"/>
      <c r="B142" s="693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694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694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695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2849" t="s">
        <v>154</v>
      </c>
      <c r="B146" s="731" t="s">
        <v>145</v>
      </c>
      <c r="C146" s="969">
        <f t="shared" si="33"/>
        <v>0</v>
      </c>
      <c r="D146" s="230">
        <f t="shared" si="34"/>
        <v>0</v>
      </c>
      <c r="E146" s="789">
        <f t="shared" si="34"/>
        <v>0</v>
      </c>
      <c r="F146" s="926"/>
      <c r="G146" s="717"/>
      <c r="H146" s="926"/>
      <c r="I146" s="734"/>
      <c r="J146" s="926"/>
      <c r="K146" s="734"/>
      <c r="L146" s="976"/>
      <c r="M146" s="734"/>
      <c r="N146" s="926"/>
      <c r="O146" s="734"/>
      <c r="P146" s="926"/>
      <c r="Q146" s="734"/>
      <c r="R146" s="926"/>
      <c r="S146" s="734"/>
      <c r="T146" s="926"/>
      <c r="U146" s="734"/>
      <c r="V146" s="735"/>
      <c r="W146" s="734"/>
      <c r="X146" s="735"/>
      <c r="Y146" s="734"/>
      <c r="Z146" s="974"/>
      <c r="AA146" s="791"/>
    </row>
    <row r="147" spans="1:27" x14ac:dyDescent="0.25">
      <c r="A147" s="2732"/>
      <c r="B147" s="693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694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694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695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2841" t="s">
        <v>155</v>
      </c>
      <c r="B151" s="2842"/>
      <c r="C151" s="977">
        <f t="shared" ref="C151:AA151" si="35">SUM(C121:C150)</f>
        <v>0</v>
      </c>
      <c r="D151" s="978">
        <f t="shared" si="35"/>
        <v>0</v>
      </c>
      <c r="E151" s="979">
        <f t="shared" si="35"/>
        <v>0</v>
      </c>
      <c r="F151" s="977">
        <f t="shared" si="35"/>
        <v>0</v>
      </c>
      <c r="G151" s="980">
        <f t="shared" si="35"/>
        <v>0</v>
      </c>
      <c r="H151" s="977">
        <f t="shared" si="35"/>
        <v>0</v>
      </c>
      <c r="I151" s="980">
        <f t="shared" si="35"/>
        <v>0</v>
      </c>
      <c r="J151" s="977">
        <f t="shared" si="35"/>
        <v>0</v>
      </c>
      <c r="K151" s="980">
        <f t="shared" si="35"/>
        <v>0</v>
      </c>
      <c r="L151" s="977">
        <f t="shared" si="35"/>
        <v>0</v>
      </c>
      <c r="M151" s="980">
        <f t="shared" si="35"/>
        <v>0</v>
      </c>
      <c r="N151" s="977">
        <f t="shared" si="35"/>
        <v>0</v>
      </c>
      <c r="O151" s="980">
        <f t="shared" si="35"/>
        <v>0</v>
      </c>
      <c r="P151" s="977">
        <f t="shared" si="35"/>
        <v>0</v>
      </c>
      <c r="Q151" s="980">
        <f t="shared" si="35"/>
        <v>0</v>
      </c>
      <c r="R151" s="977">
        <f t="shared" si="35"/>
        <v>0</v>
      </c>
      <c r="S151" s="980">
        <f t="shared" si="35"/>
        <v>0</v>
      </c>
      <c r="T151" s="977">
        <f t="shared" si="35"/>
        <v>0</v>
      </c>
      <c r="U151" s="980">
        <f t="shared" si="35"/>
        <v>0</v>
      </c>
      <c r="V151" s="977">
        <f t="shared" si="35"/>
        <v>0</v>
      </c>
      <c r="W151" s="980">
        <f t="shared" si="35"/>
        <v>0</v>
      </c>
      <c r="X151" s="977">
        <f t="shared" si="35"/>
        <v>0</v>
      </c>
      <c r="Y151" s="980">
        <f t="shared" si="35"/>
        <v>0</v>
      </c>
      <c r="Z151" s="981">
        <f t="shared" si="35"/>
        <v>0</v>
      </c>
      <c r="AA151" s="982">
        <f t="shared" si="35"/>
        <v>0</v>
      </c>
    </row>
    <row r="152" spans="1:27" x14ac:dyDescent="0.25">
      <c r="A152" s="2740" t="s">
        <v>156</v>
      </c>
      <c r="B152" s="693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693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694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694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695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2865" t="s">
        <v>157</v>
      </c>
      <c r="B157" s="731" t="s">
        <v>145</v>
      </c>
      <c r="C157" s="969">
        <f t="shared" si="36"/>
        <v>0</v>
      </c>
      <c r="D157" s="230">
        <f t="shared" si="37"/>
        <v>0</v>
      </c>
      <c r="E157" s="789">
        <f t="shared" si="37"/>
        <v>0</v>
      </c>
      <c r="F157" s="926"/>
      <c r="G157" s="717"/>
      <c r="H157" s="926"/>
      <c r="I157" s="734"/>
      <c r="J157" s="926"/>
      <c r="K157" s="734"/>
      <c r="L157" s="976"/>
      <c r="M157" s="734"/>
      <c r="N157" s="926"/>
      <c r="O157" s="734"/>
      <c r="P157" s="926"/>
      <c r="Q157" s="734"/>
      <c r="R157" s="926"/>
      <c r="S157" s="734"/>
      <c r="T157" s="926"/>
      <c r="U157" s="734"/>
      <c r="V157" s="735"/>
      <c r="W157" s="734"/>
      <c r="X157" s="735"/>
      <c r="Y157" s="734"/>
      <c r="Z157" s="974"/>
      <c r="AA157" s="791"/>
    </row>
    <row r="158" spans="1:27" x14ac:dyDescent="0.25">
      <c r="A158" s="2740"/>
      <c r="B158" s="693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694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694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695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2841" t="s">
        <v>155</v>
      </c>
      <c r="B162" s="2842"/>
      <c r="C162" s="977">
        <f t="shared" ref="C162:AA162" si="38">SUM(C152:C161)</f>
        <v>0</v>
      </c>
      <c r="D162" s="978">
        <f t="shared" si="38"/>
        <v>0</v>
      </c>
      <c r="E162" s="979">
        <f t="shared" si="38"/>
        <v>0</v>
      </c>
      <c r="F162" s="977">
        <f t="shared" si="38"/>
        <v>0</v>
      </c>
      <c r="G162" s="980">
        <f t="shared" si="38"/>
        <v>0</v>
      </c>
      <c r="H162" s="977">
        <f t="shared" si="38"/>
        <v>0</v>
      </c>
      <c r="I162" s="980">
        <f t="shared" si="38"/>
        <v>0</v>
      </c>
      <c r="J162" s="977">
        <f t="shared" si="38"/>
        <v>0</v>
      </c>
      <c r="K162" s="980">
        <f t="shared" si="38"/>
        <v>0</v>
      </c>
      <c r="L162" s="977">
        <f t="shared" si="38"/>
        <v>0</v>
      </c>
      <c r="M162" s="980">
        <f t="shared" si="38"/>
        <v>0</v>
      </c>
      <c r="N162" s="977">
        <f t="shared" si="38"/>
        <v>0</v>
      </c>
      <c r="O162" s="980">
        <f t="shared" si="38"/>
        <v>0</v>
      </c>
      <c r="P162" s="977">
        <f t="shared" si="38"/>
        <v>0</v>
      </c>
      <c r="Q162" s="980">
        <f t="shared" si="38"/>
        <v>0</v>
      </c>
      <c r="R162" s="977">
        <f t="shared" si="38"/>
        <v>0</v>
      </c>
      <c r="S162" s="980">
        <f t="shared" si="38"/>
        <v>0</v>
      </c>
      <c r="T162" s="977">
        <f t="shared" si="38"/>
        <v>0</v>
      </c>
      <c r="U162" s="980">
        <f t="shared" si="38"/>
        <v>0</v>
      </c>
      <c r="V162" s="977">
        <f t="shared" si="38"/>
        <v>0</v>
      </c>
      <c r="W162" s="980">
        <f t="shared" si="38"/>
        <v>0</v>
      </c>
      <c r="X162" s="977">
        <f t="shared" si="38"/>
        <v>0</v>
      </c>
      <c r="Y162" s="980">
        <f t="shared" si="38"/>
        <v>0</v>
      </c>
      <c r="Z162" s="981">
        <f t="shared" si="38"/>
        <v>0</v>
      </c>
      <c r="AA162" s="982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846" t="s">
        <v>65</v>
      </c>
      <c r="D164" s="2471"/>
      <c r="E164" s="2472"/>
      <c r="F164" s="2841" t="s">
        <v>6</v>
      </c>
      <c r="G164" s="2843"/>
      <c r="H164" s="2843"/>
      <c r="I164" s="2843"/>
      <c r="J164" s="2843"/>
      <c r="K164" s="2843"/>
      <c r="L164" s="2843"/>
      <c r="M164" s="2843"/>
      <c r="N164" s="2843"/>
      <c r="O164" s="2843"/>
      <c r="P164" s="2843"/>
      <c r="Q164" s="2843"/>
      <c r="R164" s="2843"/>
      <c r="S164" s="2843"/>
      <c r="T164" s="2843"/>
      <c r="U164" s="2843"/>
      <c r="V164" s="2843"/>
      <c r="W164" s="2843"/>
      <c r="X164" s="2843"/>
      <c r="Y164" s="2843"/>
      <c r="Z164" s="2843"/>
      <c r="AA164" s="2843"/>
      <c r="AB164" s="2843"/>
      <c r="AC164" s="2843"/>
      <c r="AD164" s="2843"/>
      <c r="AE164" s="2843"/>
      <c r="AF164" s="2843"/>
      <c r="AG164" s="2843"/>
      <c r="AH164" s="2843"/>
      <c r="AI164" s="2843"/>
      <c r="AJ164" s="2843"/>
      <c r="AK164" s="2843"/>
      <c r="AL164" s="2843"/>
      <c r="AM164" s="2842"/>
    </row>
    <row r="165" spans="1:39" ht="15" customHeight="1" x14ac:dyDescent="0.25">
      <c r="A165" s="2540"/>
      <c r="B165" s="2489"/>
      <c r="C165" s="2541"/>
      <c r="D165" s="2474"/>
      <c r="E165" s="2475"/>
      <c r="F165" s="2841" t="s">
        <v>159</v>
      </c>
      <c r="G165" s="2842"/>
      <c r="H165" s="2841" t="s">
        <v>139</v>
      </c>
      <c r="I165" s="2842"/>
      <c r="J165" s="2841" t="s">
        <v>109</v>
      </c>
      <c r="K165" s="2842"/>
      <c r="L165" s="2867" t="s">
        <v>110</v>
      </c>
      <c r="M165" s="2868"/>
      <c r="N165" s="2868" t="s">
        <v>140</v>
      </c>
      <c r="O165" s="2869"/>
      <c r="P165" s="2841" t="s">
        <v>160</v>
      </c>
      <c r="Q165" s="2842"/>
      <c r="R165" s="2843" t="s">
        <v>161</v>
      </c>
      <c r="S165" s="2842"/>
      <c r="T165" s="2843" t="s">
        <v>162</v>
      </c>
      <c r="U165" s="2842"/>
      <c r="V165" s="2841" t="s">
        <v>163</v>
      </c>
      <c r="W165" s="2842"/>
      <c r="X165" s="2843" t="s">
        <v>164</v>
      </c>
      <c r="Y165" s="2842"/>
      <c r="Z165" s="2863" t="s">
        <v>165</v>
      </c>
      <c r="AA165" s="2864"/>
      <c r="AB165" s="2863" t="s">
        <v>166</v>
      </c>
      <c r="AC165" s="2864"/>
      <c r="AD165" s="2863" t="s">
        <v>167</v>
      </c>
      <c r="AE165" s="2864"/>
      <c r="AF165" s="2863" t="s">
        <v>142</v>
      </c>
      <c r="AG165" s="2864"/>
      <c r="AH165" s="2863" t="s">
        <v>168</v>
      </c>
      <c r="AI165" s="2864"/>
      <c r="AJ165" s="2863" t="s">
        <v>169</v>
      </c>
      <c r="AK165" s="2864"/>
      <c r="AL165" s="2870" t="s">
        <v>124</v>
      </c>
      <c r="AM165" s="2864"/>
    </row>
    <row r="166" spans="1:39" x14ac:dyDescent="0.25">
      <c r="A166" s="2474"/>
      <c r="B166" s="2475"/>
      <c r="C166" s="930" t="s">
        <v>17</v>
      </c>
      <c r="D166" s="986" t="s">
        <v>18</v>
      </c>
      <c r="E166" s="697" t="s">
        <v>19</v>
      </c>
      <c r="F166" s="987" t="s">
        <v>18</v>
      </c>
      <c r="G166" s="697" t="s">
        <v>19</v>
      </c>
      <c r="H166" s="987" t="s">
        <v>18</v>
      </c>
      <c r="I166" s="697" t="s">
        <v>19</v>
      </c>
      <c r="J166" s="987" t="s">
        <v>18</v>
      </c>
      <c r="K166" s="697" t="s">
        <v>19</v>
      </c>
      <c r="L166" s="933" t="s">
        <v>18</v>
      </c>
      <c r="M166" s="277" t="s">
        <v>19</v>
      </c>
      <c r="N166" s="931" t="s">
        <v>18</v>
      </c>
      <c r="O166" s="967" t="s">
        <v>19</v>
      </c>
      <c r="P166" s="931" t="s">
        <v>18</v>
      </c>
      <c r="Q166" s="967" t="s">
        <v>19</v>
      </c>
      <c r="R166" s="946" t="s">
        <v>18</v>
      </c>
      <c r="S166" s="687" t="s">
        <v>19</v>
      </c>
      <c r="T166" s="946" t="s">
        <v>18</v>
      </c>
      <c r="U166" s="687" t="s">
        <v>19</v>
      </c>
      <c r="V166" s="933" t="s">
        <v>18</v>
      </c>
      <c r="W166" s="687" t="s">
        <v>19</v>
      </c>
      <c r="X166" s="946" t="s">
        <v>18</v>
      </c>
      <c r="Y166" s="687" t="s">
        <v>19</v>
      </c>
      <c r="Z166" s="975" t="s">
        <v>18</v>
      </c>
      <c r="AA166" s="229" t="s">
        <v>19</v>
      </c>
      <c r="AB166" s="975" t="s">
        <v>18</v>
      </c>
      <c r="AC166" s="229" t="s">
        <v>19</v>
      </c>
      <c r="AD166" s="975" t="s">
        <v>18</v>
      </c>
      <c r="AE166" s="229" t="s">
        <v>19</v>
      </c>
      <c r="AF166" s="975" t="s">
        <v>18</v>
      </c>
      <c r="AG166" s="229" t="s">
        <v>19</v>
      </c>
      <c r="AH166" s="975" t="s">
        <v>18</v>
      </c>
      <c r="AI166" s="229" t="s">
        <v>19</v>
      </c>
      <c r="AJ166" s="975" t="s">
        <v>18</v>
      </c>
      <c r="AK166" s="229" t="s">
        <v>19</v>
      </c>
      <c r="AL166" s="988" t="s">
        <v>18</v>
      </c>
      <c r="AM166" s="229" t="s">
        <v>19</v>
      </c>
    </row>
    <row r="167" spans="1:39" x14ac:dyDescent="0.25">
      <c r="A167" s="2554" t="s">
        <v>170</v>
      </c>
      <c r="B167" s="804" t="s">
        <v>171</v>
      </c>
      <c r="C167" s="969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748">
        <f t="shared" si="40"/>
        <v>0</v>
      </c>
      <c r="F167" s="926"/>
      <c r="G167" s="734"/>
      <c r="H167" s="926"/>
      <c r="I167" s="734"/>
      <c r="J167" s="926"/>
      <c r="K167" s="734"/>
      <c r="L167" s="926"/>
      <c r="M167" s="279"/>
      <c r="N167" s="279"/>
      <c r="O167" s="734"/>
      <c r="P167" s="926"/>
      <c r="Q167" s="734"/>
      <c r="R167" s="767"/>
      <c r="S167" s="734"/>
      <c r="T167" s="767"/>
      <c r="U167" s="734"/>
      <c r="V167" s="926"/>
      <c r="W167" s="734"/>
      <c r="X167" s="767"/>
      <c r="Y167" s="734"/>
      <c r="Z167" s="989"/>
      <c r="AA167" s="791"/>
      <c r="AB167" s="989"/>
      <c r="AC167" s="791"/>
      <c r="AD167" s="989"/>
      <c r="AE167" s="791"/>
      <c r="AF167" s="989"/>
      <c r="AG167" s="791"/>
      <c r="AH167" s="989"/>
      <c r="AI167" s="791"/>
      <c r="AJ167" s="989"/>
      <c r="AK167" s="791"/>
      <c r="AL167" s="806"/>
      <c r="AM167" s="791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804" t="s">
        <v>171</v>
      </c>
      <c r="C170" s="969">
        <f t="shared" si="39"/>
        <v>0</v>
      </c>
      <c r="D170" s="230">
        <f t="shared" si="40"/>
        <v>0</v>
      </c>
      <c r="E170" s="748">
        <f t="shared" si="40"/>
        <v>0</v>
      </c>
      <c r="F170" s="926"/>
      <c r="G170" s="734"/>
      <c r="H170" s="926"/>
      <c r="I170" s="734"/>
      <c r="J170" s="926"/>
      <c r="K170" s="734"/>
      <c r="L170" s="926"/>
      <c r="M170" s="279"/>
      <c r="N170" s="279"/>
      <c r="O170" s="734"/>
      <c r="P170" s="926"/>
      <c r="Q170" s="734"/>
      <c r="R170" s="767"/>
      <c r="S170" s="734"/>
      <c r="T170" s="767"/>
      <c r="U170" s="734"/>
      <c r="V170" s="926"/>
      <c r="W170" s="734"/>
      <c r="X170" s="767"/>
      <c r="Y170" s="734"/>
      <c r="Z170" s="989"/>
      <c r="AA170" s="791"/>
      <c r="AB170" s="989"/>
      <c r="AC170" s="791"/>
      <c r="AD170" s="989"/>
      <c r="AE170" s="791"/>
      <c r="AF170" s="989"/>
      <c r="AG170" s="791"/>
      <c r="AH170" s="989"/>
      <c r="AI170" s="791"/>
      <c r="AJ170" s="989"/>
      <c r="AK170" s="791"/>
      <c r="AL170" s="806"/>
      <c r="AM170" s="791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2845" t="s">
        <v>25</v>
      </c>
      <c r="B174" s="2845" t="s">
        <v>26</v>
      </c>
      <c r="C174" s="2846" t="s">
        <v>65</v>
      </c>
      <c r="D174" s="2471"/>
      <c r="E174" s="2472"/>
      <c r="F174" s="2841" t="s">
        <v>6</v>
      </c>
      <c r="G174" s="2843"/>
      <c r="H174" s="2843"/>
      <c r="I174" s="2843"/>
      <c r="J174" s="2843"/>
      <c r="K174" s="2843"/>
      <c r="L174" s="2843"/>
      <c r="M174" s="2843"/>
      <c r="N174" s="2843"/>
      <c r="O174" s="2842"/>
    </row>
    <row r="175" spans="1:39" ht="15" customHeight="1" x14ac:dyDescent="0.25">
      <c r="A175" s="2727"/>
      <c r="B175" s="2727"/>
      <c r="C175" s="2541"/>
      <c r="D175" s="2474"/>
      <c r="E175" s="2475"/>
      <c r="F175" s="2841" t="s">
        <v>167</v>
      </c>
      <c r="G175" s="2842"/>
      <c r="H175" s="2841" t="s">
        <v>142</v>
      </c>
      <c r="I175" s="2842"/>
      <c r="J175" s="2841" t="s">
        <v>168</v>
      </c>
      <c r="K175" s="2842"/>
      <c r="L175" s="2841" t="s">
        <v>169</v>
      </c>
      <c r="M175" s="2842"/>
      <c r="N175" s="2841" t="s">
        <v>124</v>
      </c>
      <c r="O175" s="2842"/>
    </row>
    <row r="176" spans="1:39" x14ac:dyDescent="0.25">
      <c r="A176" s="2479"/>
      <c r="B176" s="2479"/>
      <c r="C176" s="930" t="s">
        <v>17</v>
      </c>
      <c r="D176" s="986" t="s">
        <v>18</v>
      </c>
      <c r="E176" s="697" t="s">
        <v>19</v>
      </c>
      <c r="F176" s="987" t="s">
        <v>18</v>
      </c>
      <c r="G176" s="697" t="s">
        <v>19</v>
      </c>
      <c r="H176" s="987" t="s">
        <v>18</v>
      </c>
      <c r="I176" s="697" t="s">
        <v>19</v>
      </c>
      <c r="J176" s="987" t="s">
        <v>18</v>
      </c>
      <c r="K176" s="697" t="s">
        <v>19</v>
      </c>
      <c r="L176" s="987" t="s">
        <v>18</v>
      </c>
      <c r="M176" s="697" t="s">
        <v>19</v>
      </c>
      <c r="N176" s="987" t="s">
        <v>18</v>
      </c>
      <c r="O176" s="697" t="s">
        <v>19</v>
      </c>
    </row>
    <row r="177" spans="1:17" x14ac:dyDescent="0.25">
      <c r="A177" s="2849" t="s">
        <v>176</v>
      </c>
      <c r="B177" s="804" t="s">
        <v>177</v>
      </c>
      <c r="C177" s="969">
        <f t="shared" ref="C177:C182" si="41">SUM(D177+E177)</f>
        <v>0</v>
      </c>
      <c r="D177" s="230">
        <f t="shared" ref="D177:E182" si="42">SUM(F177+H177+J177+L177+N177)</f>
        <v>0</v>
      </c>
      <c r="E177" s="748">
        <f t="shared" si="42"/>
        <v>0</v>
      </c>
      <c r="F177" s="926"/>
      <c r="G177" s="736"/>
      <c r="H177" s="926"/>
      <c r="I177" s="734"/>
      <c r="J177" s="767"/>
      <c r="K177" s="736"/>
      <c r="L177" s="926"/>
      <c r="M177" s="734"/>
      <c r="N177" s="926"/>
      <c r="O177" s="734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2849" t="s">
        <v>180</v>
      </c>
      <c r="B180" s="804" t="s">
        <v>177</v>
      </c>
      <c r="C180" s="969">
        <f t="shared" si="41"/>
        <v>0</v>
      </c>
      <c r="D180" s="230">
        <f t="shared" si="42"/>
        <v>0</v>
      </c>
      <c r="E180" s="748">
        <f t="shared" si="42"/>
        <v>0</v>
      </c>
      <c r="F180" s="926"/>
      <c r="G180" s="734"/>
      <c r="H180" s="926"/>
      <c r="I180" s="736"/>
      <c r="J180" s="926"/>
      <c r="K180" s="734"/>
      <c r="L180" s="767"/>
      <c r="M180" s="736"/>
      <c r="N180" s="926"/>
      <c r="O180" s="734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846" t="s">
        <v>182</v>
      </c>
      <c r="B184" s="2472"/>
      <c r="C184" s="2846" t="s">
        <v>65</v>
      </c>
      <c r="D184" s="2471"/>
      <c r="E184" s="2472"/>
      <c r="F184" s="2841" t="s">
        <v>6</v>
      </c>
      <c r="G184" s="2843"/>
      <c r="H184" s="2843"/>
      <c r="I184" s="2843"/>
      <c r="J184" s="2843"/>
      <c r="K184" s="2843"/>
      <c r="L184" s="2843"/>
      <c r="M184" s="2843"/>
      <c r="N184" s="2843"/>
      <c r="O184" s="2843"/>
      <c r="P184" s="2843"/>
      <c r="Q184" s="2842"/>
    </row>
    <row r="185" spans="1:17" ht="15" customHeight="1" x14ac:dyDescent="0.25">
      <c r="A185" s="2759"/>
      <c r="B185" s="2489"/>
      <c r="C185" s="2541"/>
      <c r="D185" s="2474"/>
      <c r="E185" s="2475"/>
      <c r="F185" s="2841" t="s">
        <v>142</v>
      </c>
      <c r="G185" s="2842"/>
      <c r="H185" s="2841" t="s">
        <v>168</v>
      </c>
      <c r="I185" s="2842"/>
      <c r="J185" s="2841" t="s">
        <v>169</v>
      </c>
      <c r="K185" s="2842"/>
      <c r="L185" s="2841" t="s">
        <v>183</v>
      </c>
      <c r="M185" s="2842"/>
      <c r="N185" s="2841" t="s">
        <v>184</v>
      </c>
      <c r="O185" s="2842"/>
      <c r="P185" s="2841" t="s">
        <v>185</v>
      </c>
      <c r="Q185" s="2842"/>
    </row>
    <row r="186" spans="1:17" x14ac:dyDescent="0.25">
      <c r="A186" s="2541"/>
      <c r="B186" s="2475"/>
      <c r="C186" s="930" t="s">
        <v>17</v>
      </c>
      <c r="D186" s="986" t="s">
        <v>18</v>
      </c>
      <c r="E186" s="697" t="s">
        <v>19</v>
      </c>
      <c r="F186" s="987" t="s">
        <v>18</v>
      </c>
      <c r="G186" s="697" t="s">
        <v>19</v>
      </c>
      <c r="H186" s="987" t="s">
        <v>18</v>
      </c>
      <c r="I186" s="697" t="s">
        <v>19</v>
      </c>
      <c r="J186" s="987" t="s">
        <v>18</v>
      </c>
      <c r="K186" s="696" t="s">
        <v>19</v>
      </c>
      <c r="L186" s="987" t="s">
        <v>18</v>
      </c>
      <c r="M186" s="697" t="s">
        <v>19</v>
      </c>
      <c r="N186" s="987" t="s">
        <v>18</v>
      </c>
      <c r="O186" s="697" t="s">
        <v>19</v>
      </c>
      <c r="P186" s="987" t="s">
        <v>18</v>
      </c>
      <c r="Q186" s="696" t="s">
        <v>19</v>
      </c>
    </row>
    <row r="187" spans="1:17" x14ac:dyDescent="0.25">
      <c r="A187" s="2743" t="s">
        <v>186</v>
      </c>
      <c r="B187" s="2744"/>
      <c r="C187" s="969">
        <f>SUM(D187+E187)</f>
        <v>31</v>
      </c>
      <c r="D187" s="230">
        <f t="shared" ref="D187:E189" si="43">SUM(F187+H187+J187+L187+N187+P187)</f>
        <v>15</v>
      </c>
      <c r="E187" s="748">
        <f t="shared" si="43"/>
        <v>16</v>
      </c>
      <c r="F187" s="926">
        <v>1</v>
      </c>
      <c r="G187" s="736">
        <v>2</v>
      </c>
      <c r="H187" s="926">
        <v>6</v>
      </c>
      <c r="I187" s="734">
        <v>4</v>
      </c>
      <c r="J187" s="767">
        <v>4</v>
      </c>
      <c r="K187" s="734">
        <v>5</v>
      </c>
      <c r="L187" s="767">
        <v>1</v>
      </c>
      <c r="M187" s="736">
        <v>3</v>
      </c>
      <c r="N187" s="926">
        <v>2</v>
      </c>
      <c r="O187" s="734">
        <v>1</v>
      </c>
      <c r="P187" s="767">
        <v>1</v>
      </c>
      <c r="Q187" s="734">
        <v>1</v>
      </c>
    </row>
    <row r="188" spans="1:17" x14ac:dyDescent="0.25">
      <c r="A188" s="2557" t="s">
        <v>187</v>
      </c>
      <c r="B188" s="2518"/>
      <c r="C188" s="240">
        <f>SUM(D188+E188)</f>
        <v>116</v>
      </c>
      <c r="D188" s="241">
        <f t="shared" si="43"/>
        <v>54</v>
      </c>
      <c r="E188" s="292">
        <f t="shared" si="43"/>
        <v>62</v>
      </c>
      <c r="F188" s="799">
        <v>15</v>
      </c>
      <c r="G188" s="293">
        <v>15</v>
      </c>
      <c r="H188" s="799">
        <v>14</v>
      </c>
      <c r="I188" s="260">
        <v>12</v>
      </c>
      <c r="J188" s="294">
        <v>10</v>
      </c>
      <c r="K188" s="260">
        <v>16</v>
      </c>
      <c r="L188" s="294">
        <v>10</v>
      </c>
      <c r="M188" s="293">
        <v>13</v>
      </c>
      <c r="N188" s="799">
        <v>2</v>
      </c>
      <c r="O188" s="260">
        <v>3</v>
      </c>
      <c r="P188" s="294">
        <v>3</v>
      </c>
      <c r="Q188" s="260">
        <v>3</v>
      </c>
    </row>
    <row r="189" spans="1:17" ht="15" customHeight="1" x14ac:dyDescent="0.25">
      <c r="A189" s="2558" t="s">
        <v>188</v>
      </c>
      <c r="B189" s="2559"/>
      <c r="C189" s="299">
        <f>SUM(D189+E189)</f>
        <v>44</v>
      </c>
      <c r="D189" s="241">
        <f t="shared" si="43"/>
        <v>21</v>
      </c>
      <c r="E189" s="106">
        <f t="shared" si="43"/>
        <v>23</v>
      </c>
      <c r="F189" s="51">
        <v>5</v>
      </c>
      <c r="G189" s="54">
        <v>1</v>
      </c>
      <c r="H189" s="51">
        <v>4</v>
      </c>
      <c r="I189" s="52">
        <v>8</v>
      </c>
      <c r="J189" s="132">
        <v>3</v>
      </c>
      <c r="K189" s="52">
        <v>6</v>
      </c>
      <c r="L189" s="132">
        <v>6</v>
      </c>
      <c r="M189" s="54">
        <v>4</v>
      </c>
      <c r="N189" s="51">
        <v>2</v>
      </c>
      <c r="O189" s="52">
        <v>4</v>
      </c>
      <c r="P189" s="132">
        <v>1</v>
      </c>
      <c r="Q189" s="52">
        <v>0</v>
      </c>
    </row>
    <row r="190" spans="1:17" x14ac:dyDescent="0.25">
      <c r="A190" s="2841" t="s">
        <v>65</v>
      </c>
      <c r="B190" s="2842"/>
      <c r="C190" s="951">
        <f t="shared" ref="C190:Q190" si="44">SUM(C187:C189)</f>
        <v>191</v>
      </c>
      <c r="D190" s="990">
        <f t="shared" si="44"/>
        <v>90</v>
      </c>
      <c r="E190" s="968">
        <f t="shared" si="44"/>
        <v>101</v>
      </c>
      <c r="F190" s="951">
        <f t="shared" si="44"/>
        <v>21</v>
      </c>
      <c r="G190" s="968">
        <f t="shared" si="44"/>
        <v>18</v>
      </c>
      <c r="H190" s="951">
        <f t="shared" si="44"/>
        <v>24</v>
      </c>
      <c r="I190" s="968">
        <f t="shared" si="44"/>
        <v>24</v>
      </c>
      <c r="J190" s="951">
        <f t="shared" si="44"/>
        <v>17</v>
      </c>
      <c r="K190" s="968">
        <f t="shared" si="44"/>
        <v>27</v>
      </c>
      <c r="L190" s="951">
        <f t="shared" si="44"/>
        <v>17</v>
      </c>
      <c r="M190" s="968">
        <f t="shared" si="44"/>
        <v>20</v>
      </c>
      <c r="N190" s="951">
        <f t="shared" si="44"/>
        <v>6</v>
      </c>
      <c r="O190" s="968">
        <f t="shared" si="44"/>
        <v>8</v>
      </c>
      <c r="P190" s="951">
        <f t="shared" si="44"/>
        <v>5</v>
      </c>
      <c r="Q190" s="956">
        <f t="shared" si="44"/>
        <v>4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846" t="s">
        <v>191</v>
      </c>
      <c r="B193" s="2472"/>
      <c r="C193" s="2871" t="s">
        <v>116</v>
      </c>
      <c r="D193" s="2561"/>
      <c r="E193" s="2767"/>
      <c r="F193" s="2847" t="s">
        <v>6</v>
      </c>
      <c r="G193" s="2848"/>
      <c r="H193" s="2848"/>
      <c r="I193" s="2848"/>
      <c r="J193" s="2848"/>
      <c r="K193" s="2848"/>
      <c r="L193" s="2848"/>
      <c r="M193" s="2848"/>
      <c r="N193" s="2848"/>
      <c r="O193" s="2848"/>
      <c r="P193" s="2848"/>
      <c r="Q193" s="2848"/>
      <c r="R193" s="2848"/>
      <c r="S193" s="2848"/>
      <c r="T193" s="2848"/>
      <c r="U193" s="2861"/>
    </row>
    <row r="194" spans="1:94" ht="15" customHeight="1" x14ac:dyDescent="0.25">
      <c r="A194" s="2759"/>
      <c r="B194" s="2489"/>
      <c r="C194" s="2563"/>
      <c r="D194" s="2564"/>
      <c r="E194" s="2565"/>
      <c r="F194" s="2867" t="s">
        <v>159</v>
      </c>
      <c r="G194" s="2869"/>
      <c r="H194" s="2872" t="s">
        <v>139</v>
      </c>
      <c r="I194" s="2869"/>
      <c r="J194" s="2867" t="s">
        <v>109</v>
      </c>
      <c r="K194" s="2869"/>
      <c r="L194" s="2872" t="s">
        <v>110</v>
      </c>
      <c r="M194" s="2869"/>
      <c r="N194" s="2872" t="s">
        <v>140</v>
      </c>
      <c r="O194" s="2869"/>
      <c r="P194" s="2872" t="s">
        <v>192</v>
      </c>
      <c r="Q194" s="2869"/>
      <c r="R194" s="2872" t="s">
        <v>193</v>
      </c>
      <c r="S194" s="2869"/>
      <c r="T194" s="2501" t="s">
        <v>194</v>
      </c>
      <c r="U194" s="2494"/>
    </row>
    <row r="195" spans="1:94" x14ac:dyDescent="0.25">
      <c r="A195" s="2541"/>
      <c r="B195" s="2475"/>
      <c r="C195" s="933" t="s">
        <v>17</v>
      </c>
      <c r="D195" s="946" t="s">
        <v>18</v>
      </c>
      <c r="E195" s="932" t="s">
        <v>19</v>
      </c>
      <c r="F195" s="933" t="s">
        <v>18</v>
      </c>
      <c r="G195" s="967" t="s">
        <v>19</v>
      </c>
      <c r="H195" s="946" t="s">
        <v>18</v>
      </c>
      <c r="I195" s="967" t="s">
        <v>19</v>
      </c>
      <c r="J195" s="933" t="s">
        <v>18</v>
      </c>
      <c r="K195" s="967" t="s">
        <v>19</v>
      </c>
      <c r="L195" s="946" t="s">
        <v>18</v>
      </c>
      <c r="M195" s="967" t="s">
        <v>19</v>
      </c>
      <c r="N195" s="946" t="s">
        <v>18</v>
      </c>
      <c r="O195" s="967" t="s">
        <v>19</v>
      </c>
      <c r="P195" s="946" t="s">
        <v>18</v>
      </c>
      <c r="Q195" s="967" t="s">
        <v>19</v>
      </c>
      <c r="R195" s="946" t="s">
        <v>18</v>
      </c>
      <c r="S195" s="967" t="s">
        <v>19</v>
      </c>
      <c r="T195" s="946" t="s">
        <v>18</v>
      </c>
      <c r="U195" s="967" t="s">
        <v>19</v>
      </c>
    </row>
    <row r="196" spans="1:94" x14ac:dyDescent="0.25">
      <c r="A196" s="2769" t="s">
        <v>195</v>
      </c>
      <c r="B196" s="2770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2873" t="s">
        <v>197</v>
      </c>
      <c r="B198" s="2874"/>
      <c r="C198" s="949">
        <f>SUM(D198+E198)</f>
        <v>0</v>
      </c>
      <c r="D198" s="950">
        <f t="shared" si="45"/>
        <v>0</v>
      </c>
      <c r="E198" s="937">
        <f t="shared" si="45"/>
        <v>0</v>
      </c>
      <c r="F198" s="951">
        <f t="shared" ref="F198:U198" si="46">SUM(F196:F197)</f>
        <v>0</v>
      </c>
      <c r="G198" s="956">
        <f t="shared" si="46"/>
        <v>0</v>
      </c>
      <c r="H198" s="968">
        <f t="shared" si="46"/>
        <v>0</v>
      </c>
      <c r="I198" s="956">
        <f t="shared" si="46"/>
        <v>0</v>
      </c>
      <c r="J198" s="951">
        <f t="shared" si="46"/>
        <v>0</v>
      </c>
      <c r="K198" s="956">
        <f t="shared" si="46"/>
        <v>0</v>
      </c>
      <c r="L198" s="968">
        <f t="shared" si="46"/>
        <v>0</v>
      </c>
      <c r="M198" s="956">
        <f t="shared" si="46"/>
        <v>0</v>
      </c>
      <c r="N198" s="968">
        <f t="shared" si="46"/>
        <v>0</v>
      </c>
      <c r="O198" s="956">
        <f t="shared" si="46"/>
        <v>0</v>
      </c>
      <c r="P198" s="968">
        <f t="shared" si="46"/>
        <v>0</v>
      </c>
      <c r="Q198" s="956">
        <f t="shared" si="46"/>
        <v>0</v>
      </c>
      <c r="R198" s="968">
        <f t="shared" si="46"/>
        <v>0</v>
      </c>
      <c r="S198" s="956">
        <f t="shared" si="46"/>
        <v>0</v>
      </c>
      <c r="T198" s="968">
        <f t="shared" si="46"/>
        <v>0</v>
      </c>
      <c r="U198" s="956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875" t="s">
        <v>199</v>
      </c>
      <c r="B200" s="2573"/>
      <c r="C200" s="2876" t="s">
        <v>65</v>
      </c>
      <c r="D200" s="2579"/>
      <c r="E200" s="2580"/>
      <c r="F200" s="2877" t="s">
        <v>6</v>
      </c>
      <c r="G200" s="2877"/>
      <c r="H200" s="2877"/>
      <c r="I200" s="2877"/>
      <c r="J200" s="2877"/>
      <c r="K200" s="2877"/>
      <c r="L200" s="2877"/>
      <c r="M200" s="2877"/>
      <c r="N200" s="2877"/>
      <c r="O200" s="2877"/>
      <c r="P200" s="2877"/>
      <c r="Q200" s="2877"/>
      <c r="R200" s="2877"/>
      <c r="S200" s="2877"/>
      <c r="T200" s="2877"/>
      <c r="U200" s="2877"/>
      <c r="V200" s="2877"/>
      <c r="W200" s="2877"/>
      <c r="X200" s="2877"/>
      <c r="Y200" s="2877"/>
      <c r="Z200" s="2877"/>
      <c r="AA200" s="2877"/>
      <c r="AB200" s="2877"/>
      <c r="AC200" s="2878"/>
      <c r="AD200" s="2880" t="s">
        <v>200</v>
      </c>
      <c r="AE200" s="2588"/>
      <c r="AF200" s="2591" t="s">
        <v>201</v>
      </c>
      <c r="AG200" s="2588"/>
      <c r="AH200" s="2881" t="s">
        <v>28</v>
      </c>
      <c r="AI200" s="2882" t="s">
        <v>29</v>
      </c>
    </row>
    <row r="201" spans="1:94" x14ac:dyDescent="0.25">
      <c r="A201" s="2775"/>
      <c r="B201" s="2575"/>
      <c r="C201" s="2581"/>
      <c r="D201" s="2582"/>
      <c r="E201" s="2583"/>
      <c r="F201" s="2847" t="s">
        <v>202</v>
      </c>
      <c r="G201" s="2861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2879" t="s">
        <v>209</v>
      </c>
      <c r="U201" s="2879"/>
      <c r="V201" s="2879" t="s">
        <v>210</v>
      </c>
      <c r="W201" s="2879"/>
      <c r="X201" s="2879" t="s">
        <v>211</v>
      </c>
      <c r="Y201" s="2879"/>
      <c r="Z201" s="2872" t="s">
        <v>117</v>
      </c>
      <c r="AA201" s="2869"/>
      <c r="AB201" s="2872" t="s">
        <v>118</v>
      </c>
      <c r="AC201" s="2883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992" t="s">
        <v>212</v>
      </c>
      <c r="D202" s="307" t="s">
        <v>18</v>
      </c>
      <c r="E202" s="691" t="s">
        <v>19</v>
      </c>
      <c r="F202" s="993" t="s">
        <v>18</v>
      </c>
      <c r="G202" s="994" t="s">
        <v>19</v>
      </c>
      <c r="H202" s="993" t="s">
        <v>18</v>
      </c>
      <c r="I202" s="994" t="s">
        <v>19</v>
      </c>
      <c r="J202" s="993" t="s">
        <v>18</v>
      </c>
      <c r="K202" s="994" t="s">
        <v>19</v>
      </c>
      <c r="L202" s="993" t="s">
        <v>18</v>
      </c>
      <c r="M202" s="994" t="s">
        <v>19</v>
      </c>
      <c r="N202" s="993" t="s">
        <v>18</v>
      </c>
      <c r="O202" s="994" t="s">
        <v>19</v>
      </c>
      <c r="P202" s="993" t="s">
        <v>18</v>
      </c>
      <c r="Q202" s="994" t="s">
        <v>19</v>
      </c>
      <c r="R202" s="993" t="s">
        <v>18</v>
      </c>
      <c r="S202" s="994" t="s">
        <v>19</v>
      </c>
      <c r="T202" s="993" t="s">
        <v>18</v>
      </c>
      <c r="U202" s="994" t="s">
        <v>19</v>
      </c>
      <c r="V202" s="993" t="s">
        <v>18</v>
      </c>
      <c r="W202" s="994" t="s">
        <v>19</v>
      </c>
      <c r="X202" s="993" t="s">
        <v>18</v>
      </c>
      <c r="Y202" s="994" t="s">
        <v>19</v>
      </c>
      <c r="Z202" s="993" t="s">
        <v>18</v>
      </c>
      <c r="AA202" s="994" t="s">
        <v>19</v>
      </c>
      <c r="AB202" s="993" t="s">
        <v>18</v>
      </c>
      <c r="AC202" s="995" t="s">
        <v>19</v>
      </c>
      <c r="AD202" s="996" t="s">
        <v>18</v>
      </c>
      <c r="AE202" s="994" t="s">
        <v>19</v>
      </c>
      <c r="AF202" s="996" t="s">
        <v>18</v>
      </c>
      <c r="AG202" s="994" t="s">
        <v>19</v>
      </c>
      <c r="AH202" s="2595"/>
      <c r="AI202" s="2598" t="s">
        <v>19</v>
      </c>
    </row>
    <row r="203" spans="1:94" x14ac:dyDescent="0.25">
      <c r="A203" s="2884" t="s">
        <v>213</v>
      </c>
      <c r="B203" s="997" t="s">
        <v>132</v>
      </c>
      <c r="C203" s="998">
        <f>SUM(D203+E203)</f>
        <v>0</v>
      </c>
      <c r="D203" s="815">
        <f>SUM(F203+H203+J203+L203+N203+P203+R203+T203+V203+X203+Z203+AB203)</f>
        <v>0</v>
      </c>
      <c r="E203" s="816">
        <f>SUM(G203+I203+K203+M203+O203+Q203+S203+U203+W203+Y203+AA203+AC203)</f>
        <v>0</v>
      </c>
      <c r="F203" s="999"/>
      <c r="G203" s="818"/>
      <c r="H203" s="999"/>
      <c r="I203" s="818"/>
      <c r="J203" s="999"/>
      <c r="K203" s="818"/>
      <c r="L203" s="999"/>
      <c r="M203" s="818"/>
      <c r="N203" s="999"/>
      <c r="O203" s="818"/>
      <c r="P203" s="999"/>
      <c r="Q203" s="819"/>
      <c r="R203" s="999"/>
      <c r="S203" s="819"/>
      <c r="T203" s="999"/>
      <c r="U203" s="818"/>
      <c r="V203" s="999"/>
      <c r="W203" s="818"/>
      <c r="X203" s="999"/>
      <c r="Y203" s="819"/>
      <c r="Z203" s="999"/>
      <c r="AA203" s="819"/>
      <c r="AB203" s="999"/>
      <c r="AC203" s="820"/>
      <c r="AD203" s="818"/>
      <c r="AE203" s="819"/>
      <c r="AF203" s="818"/>
      <c r="AG203" s="819"/>
      <c r="AH203" s="1000"/>
      <c r="AI203" s="819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001">
        <f>SUM(D205+E205)</f>
        <v>0</v>
      </c>
      <c r="D205" s="1002">
        <f t="shared" ref="D205:AI205" si="47">SUM(D203+D204)</f>
        <v>0</v>
      </c>
      <c r="E205" s="1003">
        <f t="shared" si="47"/>
        <v>0</v>
      </c>
      <c r="F205" s="1001">
        <f t="shared" si="47"/>
        <v>0</v>
      </c>
      <c r="G205" s="1004">
        <f t="shared" si="47"/>
        <v>0</v>
      </c>
      <c r="H205" s="1001">
        <f t="shared" si="47"/>
        <v>0</v>
      </c>
      <c r="I205" s="1004">
        <f t="shared" si="47"/>
        <v>0</v>
      </c>
      <c r="J205" s="1001">
        <f t="shared" si="47"/>
        <v>0</v>
      </c>
      <c r="K205" s="1004">
        <f t="shared" si="47"/>
        <v>0</v>
      </c>
      <c r="L205" s="1001">
        <f t="shared" si="47"/>
        <v>0</v>
      </c>
      <c r="M205" s="1004">
        <f t="shared" si="47"/>
        <v>0</v>
      </c>
      <c r="N205" s="1001">
        <f t="shared" si="47"/>
        <v>0</v>
      </c>
      <c r="O205" s="1004">
        <f t="shared" si="47"/>
        <v>0</v>
      </c>
      <c r="P205" s="1001">
        <f t="shared" si="47"/>
        <v>0</v>
      </c>
      <c r="Q205" s="1004">
        <f t="shared" si="47"/>
        <v>0</v>
      </c>
      <c r="R205" s="1001">
        <f t="shared" si="47"/>
        <v>0</v>
      </c>
      <c r="S205" s="1004">
        <f t="shared" si="47"/>
        <v>0</v>
      </c>
      <c r="T205" s="1001">
        <f t="shared" si="47"/>
        <v>0</v>
      </c>
      <c r="U205" s="1004">
        <f t="shared" si="47"/>
        <v>0</v>
      </c>
      <c r="V205" s="1001">
        <f t="shared" si="47"/>
        <v>0</v>
      </c>
      <c r="W205" s="1004">
        <f t="shared" si="47"/>
        <v>0</v>
      </c>
      <c r="X205" s="1001">
        <f t="shared" si="47"/>
        <v>0</v>
      </c>
      <c r="Y205" s="1004">
        <f t="shared" si="47"/>
        <v>0</v>
      </c>
      <c r="Z205" s="1001">
        <f t="shared" si="47"/>
        <v>0</v>
      </c>
      <c r="AA205" s="1004">
        <f t="shared" si="47"/>
        <v>0</v>
      </c>
      <c r="AB205" s="1001">
        <f t="shared" si="47"/>
        <v>0</v>
      </c>
      <c r="AC205" s="1005">
        <f t="shared" si="47"/>
        <v>0</v>
      </c>
      <c r="AD205" s="1002">
        <f t="shared" si="47"/>
        <v>0</v>
      </c>
      <c r="AE205" s="1004">
        <f t="shared" si="47"/>
        <v>0</v>
      </c>
      <c r="AF205" s="1002">
        <f t="shared" si="47"/>
        <v>0</v>
      </c>
      <c r="AG205" s="1004">
        <f t="shared" si="47"/>
        <v>0</v>
      </c>
      <c r="AH205" s="1006">
        <f t="shared" si="47"/>
        <v>0</v>
      </c>
      <c r="AI205" s="1003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875" t="s">
        <v>216</v>
      </c>
      <c r="B207" s="2573"/>
      <c r="C207" s="2579" t="s">
        <v>65</v>
      </c>
      <c r="D207" s="2579"/>
      <c r="E207" s="2580"/>
      <c r="F207" s="2885" t="s">
        <v>6</v>
      </c>
      <c r="G207" s="2886"/>
      <c r="H207" s="2886"/>
      <c r="I207" s="2886"/>
      <c r="J207" s="2886"/>
      <c r="K207" s="2886"/>
      <c r="L207" s="2886"/>
      <c r="M207" s="2886"/>
      <c r="N207" s="2886"/>
      <c r="O207" s="2886"/>
      <c r="P207" s="2887" t="s">
        <v>217</v>
      </c>
      <c r="Q207" s="2886"/>
      <c r="R207" s="2886"/>
      <c r="S207" s="2880" t="s">
        <v>28</v>
      </c>
      <c r="T207" s="2882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2857" t="s">
        <v>218</v>
      </c>
      <c r="G208" s="2857"/>
      <c r="H208" s="2857" t="s">
        <v>31</v>
      </c>
      <c r="I208" s="2857"/>
      <c r="J208" s="2857" t="s">
        <v>137</v>
      </c>
      <c r="K208" s="2857"/>
      <c r="L208" s="2857" t="s">
        <v>219</v>
      </c>
      <c r="M208" s="2857"/>
      <c r="N208" s="2857" t="s">
        <v>220</v>
      </c>
      <c r="O208" s="2841"/>
      <c r="P208" s="2889" t="s">
        <v>221</v>
      </c>
      <c r="Q208" s="2888" t="s">
        <v>222</v>
      </c>
      <c r="R208" s="2875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691" t="s">
        <v>19</v>
      </c>
      <c r="F209" s="993" t="s">
        <v>18</v>
      </c>
      <c r="G209" s="994" t="s">
        <v>19</v>
      </c>
      <c r="H209" s="993" t="s">
        <v>18</v>
      </c>
      <c r="I209" s="994" t="s">
        <v>19</v>
      </c>
      <c r="J209" s="993" t="s">
        <v>18</v>
      </c>
      <c r="K209" s="994" t="s">
        <v>19</v>
      </c>
      <c r="L209" s="993" t="s">
        <v>18</v>
      </c>
      <c r="M209" s="994" t="s">
        <v>19</v>
      </c>
      <c r="N209" s="993" t="s">
        <v>18</v>
      </c>
      <c r="O209" s="1007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2890" t="s">
        <v>224</v>
      </c>
      <c r="B210" s="2793"/>
      <c r="C210" s="815">
        <f>SUM(D210+E210)</f>
        <v>0</v>
      </c>
      <c r="D210" s="331">
        <f t="shared" ref="D210:E212" si="48">SUM(F210+H210+J210+L210+N210)</f>
        <v>0</v>
      </c>
      <c r="E210" s="829">
        <f t="shared" si="48"/>
        <v>0</v>
      </c>
      <c r="F210" s="999"/>
      <c r="G210" s="819"/>
      <c r="H210" s="999"/>
      <c r="I210" s="819"/>
      <c r="J210" s="999"/>
      <c r="K210" s="819"/>
      <c r="L210" s="999"/>
      <c r="M210" s="819"/>
      <c r="N210" s="999"/>
      <c r="O210" s="1008"/>
      <c r="P210" s="831"/>
      <c r="Q210" s="334"/>
      <c r="R210" s="832"/>
      <c r="S210" s="831"/>
      <c r="T210" s="833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875" t="s">
        <v>216</v>
      </c>
      <c r="B214" s="2573"/>
      <c r="C214" s="2841" t="s">
        <v>228</v>
      </c>
      <c r="D214" s="2855"/>
      <c r="E214" s="2471" t="s">
        <v>28</v>
      </c>
      <c r="F214" s="2891" t="s">
        <v>29</v>
      </c>
    </row>
    <row r="215" spans="1:93" x14ac:dyDescent="0.25">
      <c r="A215" s="2576"/>
      <c r="B215" s="2577"/>
      <c r="C215" s="993" t="s">
        <v>18</v>
      </c>
      <c r="D215" s="995" t="s">
        <v>19</v>
      </c>
      <c r="E215" s="2474"/>
      <c r="F215" s="2619"/>
    </row>
    <row r="216" spans="1:93" x14ac:dyDescent="0.25">
      <c r="A216" s="2898" t="s">
        <v>65</v>
      </c>
      <c r="B216" s="2899"/>
      <c r="C216" s="1009">
        <f>SUM(C217:C219)</f>
        <v>0</v>
      </c>
      <c r="D216" s="1010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2803" t="s">
        <v>229</v>
      </c>
      <c r="B217" s="2804"/>
      <c r="C217" s="999"/>
      <c r="D217" s="820"/>
      <c r="E217" s="1008"/>
      <c r="F217" s="833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688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688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692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688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689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2892" t="s">
        <v>216</v>
      </c>
      <c r="B227" s="2892"/>
      <c r="C227" s="2892" t="s">
        <v>241</v>
      </c>
      <c r="D227" s="2893"/>
      <c r="E227" s="2894" t="s">
        <v>28</v>
      </c>
      <c r="F227" s="2895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2892"/>
      <c r="B228" s="2892"/>
      <c r="C228" s="1011" t="s">
        <v>18</v>
      </c>
      <c r="D228" s="1012" t="s">
        <v>19</v>
      </c>
      <c r="E228" s="2894"/>
      <c r="F228" s="2895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2896" t="s">
        <v>65</v>
      </c>
      <c r="B229" s="2896"/>
      <c r="C229" s="1013">
        <f>SUM(C230:C231)</f>
        <v>0</v>
      </c>
      <c r="D229" s="1014">
        <f>SUM(D230:D231)</f>
        <v>0</v>
      </c>
      <c r="E229" s="1015">
        <f>SUM(E230:E231)</f>
        <v>0</v>
      </c>
      <c r="F229" s="1016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2897" t="s">
        <v>242</v>
      </c>
      <c r="B230" s="2897"/>
      <c r="C230" s="1017"/>
      <c r="D230" s="843"/>
      <c r="E230" s="844"/>
      <c r="F230" s="845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2900" t="s">
        <v>244</v>
      </c>
      <c r="B232" s="1018" t="s">
        <v>245</v>
      </c>
      <c r="C232" s="1017"/>
      <c r="D232" s="843"/>
      <c r="E232" s="844"/>
      <c r="F232" s="845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2900"/>
      <c r="B233" s="690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2900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2900"/>
      <c r="B235" s="690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875" t="s">
        <v>250</v>
      </c>
      <c r="B237" s="2573"/>
      <c r="C237" s="2841" t="s">
        <v>251</v>
      </c>
      <c r="D237" s="2843"/>
      <c r="E237" s="2842"/>
    </row>
    <row r="238" spans="1:92" x14ac:dyDescent="0.25">
      <c r="A238" s="2775"/>
      <c r="B238" s="2575"/>
      <c r="C238" s="2901" t="s">
        <v>252</v>
      </c>
      <c r="D238" s="2841" t="s">
        <v>253</v>
      </c>
      <c r="E238" s="2842"/>
    </row>
    <row r="239" spans="1:92" x14ac:dyDescent="0.25">
      <c r="A239" s="2576"/>
      <c r="B239" s="2577"/>
      <c r="C239" s="2642"/>
      <c r="D239" s="1019" t="s">
        <v>254</v>
      </c>
      <c r="E239" s="994" t="s">
        <v>255</v>
      </c>
    </row>
    <row r="240" spans="1:92" x14ac:dyDescent="0.25">
      <c r="A240" s="2803" t="s">
        <v>256</v>
      </c>
      <c r="B240" s="2804"/>
      <c r="C240" s="848"/>
      <c r="D240" s="999"/>
      <c r="E240" s="819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2903" t="s">
        <v>59</v>
      </c>
      <c r="B260" s="2903"/>
      <c r="C260" s="2846" t="s">
        <v>65</v>
      </c>
      <c r="D260" s="2471"/>
      <c r="E260" s="2472"/>
      <c r="F260" s="2857" t="s">
        <v>6</v>
      </c>
      <c r="G260" s="2857"/>
      <c r="H260" s="2857"/>
      <c r="I260" s="2857"/>
      <c r="J260" s="2857"/>
      <c r="K260" s="2857"/>
      <c r="L260" s="2857"/>
      <c r="M260" s="2857"/>
      <c r="N260" s="2857"/>
      <c r="O260" s="2857"/>
      <c r="P260" s="2902" t="s">
        <v>270</v>
      </c>
      <c r="Q260" s="453"/>
      <c r="R260" s="453"/>
    </row>
    <row r="261" spans="1:49" x14ac:dyDescent="0.25">
      <c r="A261" s="2903"/>
      <c r="B261" s="2903"/>
      <c r="C261" s="2541"/>
      <c r="D261" s="2474"/>
      <c r="E261" s="2475"/>
      <c r="F261" s="2841" t="s">
        <v>159</v>
      </c>
      <c r="G261" s="2842"/>
      <c r="H261" s="2841" t="s">
        <v>139</v>
      </c>
      <c r="I261" s="2842"/>
      <c r="J261" s="2841" t="s">
        <v>109</v>
      </c>
      <c r="K261" s="2842"/>
      <c r="L261" s="2867" t="s">
        <v>110</v>
      </c>
      <c r="M261" s="2869"/>
      <c r="N261" s="2872" t="s">
        <v>140</v>
      </c>
      <c r="O261" s="2869"/>
      <c r="P261" s="2665"/>
      <c r="Q261" s="454"/>
      <c r="R261" s="2673"/>
    </row>
    <row r="262" spans="1:49" x14ac:dyDescent="0.25">
      <c r="A262" s="2903"/>
      <c r="B262" s="2903"/>
      <c r="C262" s="930" t="s">
        <v>17</v>
      </c>
      <c r="D262" s="455" t="s">
        <v>18</v>
      </c>
      <c r="E262" s="697" t="s">
        <v>19</v>
      </c>
      <c r="F262" s="987" t="s">
        <v>18</v>
      </c>
      <c r="G262" s="697" t="s">
        <v>19</v>
      </c>
      <c r="H262" s="987" t="s">
        <v>18</v>
      </c>
      <c r="I262" s="697" t="s">
        <v>19</v>
      </c>
      <c r="J262" s="987" t="s">
        <v>18</v>
      </c>
      <c r="K262" s="697" t="s">
        <v>19</v>
      </c>
      <c r="L262" s="933" t="s">
        <v>18</v>
      </c>
      <c r="M262" s="698" t="s">
        <v>19</v>
      </c>
      <c r="N262" s="946" t="s">
        <v>18</v>
      </c>
      <c r="O262" s="967" t="s">
        <v>19</v>
      </c>
      <c r="P262" s="2666"/>
      <c r="Q262" s="454"/>
      <c r="R262" s="2673"/>
    </row>
    <row r="263" spans="1:49" x14ac:dyDescent="0.25">
      <c r="A263" s="2904" t="s">
        <v>170</v>
      </c>
      <c r="B263" s="1020" t="s">
        <v>271</v>
      </c>
      <c r="C263" s="969">
        <f t="shared" ref="C263:C268" si="73">SUM(D263:E263)</f>
        <v>0</v>
      </c>
      <c r="D263" s="778">
        <f t="shared" ref="D263:E268" si="74">+F263+H263+J263+L263+N263</f>
        <v>0</v>
      </c>
      <c r="E263" s="748">
        <f t="shared" si="74"/>
        <v>0</v>
      </c>
      <c r="F263" s="767"/>
      <c r="G263" s="734"/>
      <c r="H263" s="926"/>
      <c r="I263" s="734"/>
      <c r="J263" s="926"/>
      <c r="K263" s="734"/>
      <c r="L263" s="926"/>
      <c r="M263" s="734"/>
      <c r="N263" s="767"/>
      <c r="O263" s="734"/>
      <c r="P263" s="1021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2904" t="s">
        <v>174</v>
      </c>
      <c r="B266" s="1020" t="s">
        <v>271</v>
      </c>
      <c r="C266" s="969">
        <f t="shared" si="73"/>
        <v>0</v>
      </c>
      <c r="D266" s="778">
        <f t="shared" si="74"/>
        <v>0</v>
      </c>
      <c r="E266" s="748">
        <f t="shared" si="74"/>
        <v>0</v>
      </c>
      <c r="F266" s="767"/>
      <c r="G266" s="734"/>
      <c r="H266" s="926"/>
      <c r="I266" s="734"/>
      <c r="J266" s="926"/>
      <c r="K266" s="734"/>
      <c r="L266" s="926"/>
      <c r="M266" s="734"/>
      <c r="N266" s="767"/>
      <c r="O266" s="736"/>
      <c r="P266" s="1022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2905" t="s">
        <v>25</v>
      </c>
      <c r="B270" s="2905" t="s">
        <v>273</v>
      </c>
      <c r="C270" s="2906" t="s">
        <v>274</v>
      </c>
      <c r="D270" s="2681"/>
      <c r="E270" s="2682"/>
      <c r="F270" s="2907" t="s">
        <v>6</v>
      </c>
      <c r="G270" s="2908"/>
      <c r="H270" s="2908"/>
      <c r="I270" s="2908"/>
      <c r="J270" s="2908"/>
      <c r="K270" s="2908"/>
      <c r="L270" s="2908"/>
      <c r="M270" s="2908"/>
      <c r="N270" s="2908"/>
      <c r="O270" s="2908"/>
      <c r="P270" s="2908"/>
      <c r="Q270" s="2908"/>
      <c r="R270" s="2908"/>
      <c r="S270" s="2908"/>
      <c r="T270" s="2908"/>
      <c r="U270" s="2908"/>
      <c r="V270" s="2908"/>
      <c r="W270" s="2908"/>
      <c r="X270" s="2908"/>
      <c r="Y270" s="2908"/>
      <c r="Z270" s="2908"/>
      <c r="AA270" s="2908"/>
      <c r="AB270" s="2908"/>
      <c r="AC270" s="2908"/>
      <c r="AD270" s="2908"/>
      <c r="AE270" s="2908"/>
      <c r="AF270" s="2908"/>
      <c r="AG270" s="2908"/>
      <c r="AH270" s="2908"/>
      <c r="AI270" s="2908"/>
      <c r="AJ270" s="2908"/>
      <c r="AK270" s="2908"/>
      <c r="AL270" s="2908"/>
      <c r="AM270" s="2909"/>
      <c r="AN270" s="2912" t="s">
        <v>275</v>
      </c>
      <c r="AO270" s="2908"/>
      <c r="AP270" s="2908"/>
      <c r="AQ270" s="2908"/>
      <c r="AR270" s="2908"/>
      <c r="AS270" s="2908"/>
      <c r="AT270" s="2908"/>
      <c r="AU270" s="2909"/>
      <c r="AV270" s="2682" t="s">
        <v>276</v>
      </c>
      <c r="AW270" s="2913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2907" t="s">
        <v>159</v>
      </c>
      <c r="G271" s="2914"/>
      <c r="H271" s="2907" t="s">
        <v>139</v>
      </c>
      <c r="I271" s="2914"/>
      <c r="J271" s="2907" t="s">
        <v>109</v>
      </c>
      <c r="K271" s="2914"/>
      <c r="L271" s="2907" t="s">
        <v>110</v>
      </c>
      <c r="M271" s="2914"/>
      <c r="N271" s="2907" t="s">
        <v>140</v>
      </c>
      <c r="O271" s="2914"/>
      <c r="P271" s="2910" t="s">
        <v>160</v>
      </c>
      <c r="Q271" s="2911"/>
      <c r="R271" s="2910" t="s">
        <v>161</v>
      </c>
      <c r="S271" s="2911"/>
      <c r="T271" s="2910" t="s">
        <v>162</v>
      </c>
      <c r="U271" s="2911"/>
      <c r="V271" s="2910" t="s">
        <v>163</v>
      </c>
      <c r="W271" s="2911"/>
      <c r="X271" s="2910" t="s">
        <v>164</v>
      </c>
      <c r="Y271" s="2911"/>
      <c r="Z271" s="2910" t="s">
        <v>165</v>
      </c>
      <c r="AA271" s="2911"/>
      <c r="AB271" s="2910" t="s">
        <v>166</v>
      </c>
      <c r="AC271" s="2911"/>
      <c r="AD271" s="2910" t="s">
        <v>167</v>
      </c>
      <c r="AE271" s="2911"/>
      <c r="AF271" s="2910" t="s">
        <v>142</v>
      </c>
      <c r="AG271" s="2911"/>
      <c r="AH271" s="2910" t="s">
        <v>168</v>
      </c>
      <c r="AI271" s="2911"/>
      <c r="AJ271" s="2910" t="s">
        <v>169</v>
      </c>
      <c r="AK271" s="2911"/>
      <c r="AL271" s="2910" t="s">
        <v>124</v>
      </c>
      <c r="AM271" s="2915"/>
      <c r="AN271" s="2912" t="s">
        <v>277</v>
      </c>
      <c r="AO271" s="2914"/>
      <c r="AP271" s="2907" t="s">
        <v>278</v>
      </c>
      <c r="AQ271" s="2914"/>
      <c r="AR271" s="2907" t="s">
        <v>279</v>
      </c>
      <c r="AS271" s="2914"/>
      <c r="AT271" s="2907" t="s">
        <v>280</v>
      </c>
      <c r="AU271" s="2909"/>
      <c r="AV271" s="2692"/>
      <c r="AW271" s="2820"/>
    </row>
    <row r="272" spans="1:49" x14ac:dyDescent="0.25">
      <c r="A272" s="2679"/>
      <c r="B272" s="2679"/>
      <c r="C272" s="1023" t="s">
        <v>17</v>
      </c>
      <c r="D272" s="471" t="s">
        <v>18</v>
      </c>
      <c r="E272" s="684" t="s">
        <v>19</v>
      </c>
      <c r="F272" s="1023" t="s">
        <v>18</v>
      </c>
      <c r="G272" s="684" t="s">
        <v>19</v>
      </c>
      <c r="H272" s="1023" t="s">
        <v>18</v>
      </c>
      <c r="I272" s="684" t="s">
        <v>19</v>
      </c>
      <c r="J272" s="1023" t="s">
        <v>18</v>
      </c>
      <c r="K272" s="684" t="s">
        <v>19</v>
      </c>
      <c r="L272" s="1023" t="s">
        <v>18</v>
      </c>
      <c r="M272" s="684" t="s">
        <v>19</v>
      </c>
      <c r="N272" s="1023" t="s">
        <v>18</v>
      </c>
      <c r="O272" s="684" t="s">
        <v>19</v>
      </c>
      <c r="P272" s="1023" t="s">
        <v>18</v>
      </c>
      <c r="Q272" s="684" t="s">
        <v>19</v>
      </c>
      <c r="R272" s="1023" t="s">
        <v>18</v>
      </c>
      <c r="S272" s="684" t="s">
        <v>19</v>
      </c>
      <c r="T272" s="1023" t="s">
        <v>18</v>
      </c>
      <c r="U272" s="684" t="s">
        <v>19</v>
      </c>
      <c r="V272" s="1023" t="s">
        <v>18</v>
      </c>
      <c r="W272" s="684" t="s">
        <v>19</v>
      </c>
      <c r="X272" s="1023" t="s">
        <v>18</v>
      </c>
      <c r="Y272" s="684" t="s">
        <v>19</v>
      </c>
      <c r="Z272" s="1023" t="s">
        <v>18</v>
      </c>
      <c r="AA272" s="684" t="s">
        <v>19</v>
      </c>
      <c r="AB272" s="1023" t="s">
        <v>18</v>
      </c>
      <c r="AC272" s="684" t="s">
        <v>19</v>
      </c>
      <c r="AD272" s="1023" t="s">
        <v>18</v>
      </c>
      <c r="AE272" s="684" t="s">
        <v>19</v>
      </c>
      <c r="AF272" s="1023" t="s">
        <v>18</v>
      </c>
      <c r="AG272" s="684" t="s">
        <v>19</v>
      </c>
      <c r="AH272" s="1023" t="s">
        <v>18</v>
      </c>
      <c r="AI272" s="684" t="s">
        <v>19</v>
      </c>
      <c r="AJ272" s="1023" t="s">
        <v>18</v>
      </c>
      <c r="AK272" s="684" t="s">
        <v>19</v>
      </c>
      <c r="AL272" s="1023" t="s">
        <v>18</v>
      </c>
      <c r="AM272" s="473" t="s">
        <v>19</v>
      </c>
      <c r="AN272" s="1023" t="s">
        <v>18</v>
      </c>
      <c r="AO272" s="684" t="s">
        <v>19</v>
      </c>
      <c r="AP272" s="1023" t="s">
        <v>18</v>
      </c>
      <c r="AQ272" s="684" t="s">
        <v>19</v>
      </c>
      <c r="AR272" s="1023" t="s">
        <v>18</v>
      </c>
      <c r="AS272" s="684" t="s">
        <v>19</v>
      </c>
      <c r="AT272" s="1023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852" t="s">
        <v>282</v>
      </c>
      <c r="C273" s="1024">
        <f t="shared" ref="C273:C321" si="75">SUM(D273,E273)</f>
        <v>0</v>
      </c>
      <c r="D273" s="854">
        <f t="shared" ref="D273:E304" si="76">SUM(F273,H273,J273,L273,N273,P273,R273,T273,V273,X273,Z273,AB273,AD273,AF273,AH273,AJ273,AL273)</f>
        <v>0</v>
      </c>
      <c r="E273" s="855">
        <f t="shared" si="76"/>
        <v>0</v>
      </c>
      <c r="F273" s="1025"/>
      <c r="G273" s="857"/>
      <c r="H273" s="1025"/>
      <c r="I273" s="857"/>
      <c r="J273" s="1025"/>
      <c r="K273" s="857"/>
      <c r="L273" s="1025"/>
      <c r="M273" s="857"/>
      <c r="N273" s="1025"/>
      <c r="O273" s="857"/>
      <c r="P273" s="1025"/>
      <c r="Q273" s="857"/>
      <c r="R273" s="1025"/>
      <c r="S273" s="857"/>
      <c r="T273" s="1025"/>
      <c r="U273" s="857"/>
      <c r="V273" s="1025"/>
      <c r="W273" s="857"/>
      <c r="X273" s="1025"/>
      <c r="Y273" s="857"/>
      <c r="Z273" s="1025"/>
      <c r="AA273" s="857"/>
      <c r="AB273" s="1025"/>
      <c r="AC273" s="857"/>
      <c r="AD273" s="1025"/>
      <c r="AE273" s="857"/>
      <c r="AF273" s="1025"/>
      <c r="AG273" s="857"/>
      <c r="AH273" s="1025"/>
      <c r="AI273" s="857"/>
      <c r="AJ273" s="1025"/>
      <c r="AK273" s="857"/>
      <c r="AL273" s="1025"/>
      <c r="AM273" s="858"/>
      <c r="AN273" s="1024"/>
      <c r="AO273" s="1024"/>
      <c r="AP273" s="1025"/>
      <c r="AQ273" s="857"/>
      <c r="AR273" s="1025"/>
      <c r="AS273" s="857"/>
      <c r="AT273" s="1025"/>
      <c r="AU273" s="858"/>
      <c r="AV273" s="859"/>
      <c r="AW273" s="1026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027" t="s">
        <v>284</v>
      </c>
      <c r="C275" s="1028">
        <f t="shared" si="75"/>
        <v>0</v>
      </c>
      <c r="D275" s="1029">
        <f t="shared" si="76"/>
        <v>0</v>
      </c>
      <c r="E275" s="1030">
        <f t="shared" si="76"/>
        <v>0</v>
      </c>
      <c r="F275" s="1031">
        <f t="shared" ref="F275:AW275" si="77">SUM(F273:F274)</f>
        <v>0</v>
      </c>
      <c r="G275" s="1032">
        <f t="shared" si="77"/>
        <v>0</v>
      </c>
      <c r="H275" s="1031">
        <f t="shared" si="77"/>
        <v>0</v>
      </c>
      <c r="I275" s="1032">
        <f t="shared" si="77"/>
        <v>0</v>
      </c>
      <c r="J275" s="1031">
        <f t="shared" si="77"/>
        <v>0</v>
      </c>
      <c r="K275" s="1033">
        <f t="shared" si="77"/>
        <v>0</v>
      </c>
      <c r="L275" s="1031">
        <f t="shared" si="77"/>
        <v>0</v>
      </c>
      <c r="M275" s="1033">
        <f t="shared" si="77"/>
        <v>0</v>
      </c>
      <c r="N275" s="1031">
        <f t="shared" si="77"/>
        <v>0</v>
      </c>
      <c r="O275" s="1033">
        <f t="shared" si="77"/>
        <v>0</v>
      </c>
      <c r="P275" s="1031">
        <f t="shared" si="77"/>
        <v>0</v>
      </c>
      <c r="Q275" s="1033">
        <f t="shared" si="77"/>
        <v>0</v>
      </c>
      <c r="R275" s="1031">
        <f t="shared" si="77"/>
        <v>0</v>
      </c>
      <c r="S275" s="1033">
        <f t="shared" si="77"/>
        <v>0</v>
      </c>
      <c r="T275" s="1031">
        <f t="shared" si="77"/>
        <v>0</v>
      </c>
      <c r="U275" s="1033">
        <f t="shared" si="77"/>
        <v>0</v>
      </c>
      <c r="V275" s="1031">
        <f t="shared" si="77"/>
        <v>0</v>
      </c>
      <c r="W275" s="1033">
        <f t="shared" si="77"/>
        <v>0</v>
      </c>
      <c r="X275" s="1031">
        <f t="shared" si="77"/>
        <v>0</v>
      </c>
      <c r="Y275" s="1033">
        <f t="shared" si="77"/>
        <v>0</v>
      </c>
      <c r="Z275" s="1031">
        <f t="shared" si="77"/>
        <v>0</v>
      </c>
      <c r="AA275" s="1033">
        <f t="shared" si="77"/>
        <v>0</v>
      </c>
      <c r="AB275" s="1031">
        <f t="shared" si="77"/>
        <v>0</v>
      </c>
      <c r="AC275" s="1033">
        <f t="shared" si="77"/>
        <v>0</v>
      </c>
      <c r="AD275" s="1031">
        <f t="shared" si="77"/>
        <v>0</v>
      </c>
      <c r="AE275" s="1033">
        <f t="shared" si="77"/>
        <v>0</v>
      </c>
      <c r="AF275" s="1031">
        <f t="shared" si="77"/>
        <v>0</v>
      </c>
      <c r="AG275" s="1033">
        <f t="shared" si="77"/>
        <v>0</v>
      </c>
      <c r="AH275" s="1031">
        <f t="shared" si="77"/>
        <v>0</v>
      </c>
      <c r="AI275" s="1033">
        <f t="shared" si="77"/>
        <v>0</v>
      </c>
      <c r="AJ275" s="1031">
        <f t="shared" si="77"/>
        <v>0</v>
      </c>
      <c r="AK275" s="1033">
        <f t="shared" si="77"/>
        <v>0</v>
      </c>
      <c r="AL275" s="1034">
        <f t="shared" si="77"/>
        <v>0</v>
      </c>
      <c r="AM275" s="1035">
        <f t="shared" si="77"/>
        <v>0</v>
      </c>
      <c r="AN275" s="1028">
        <f t="shared" si="77"/>
        <v>0</v>
      </c>
      <c r="AO275" s="1028">
        <f t="shared" si="77"/>
        <v>0</v>
      </c>
      <c r="AP275" s="1031">
        <f t="shared" si="77"/>
        <v>0</v>
      </c>
      <c r="AQ275" s="1033">
        <f t="shared" si="77"/>
        <v>0</v>
      </c>
      <c r="AR275" s="1031">
        <f t="shared" si="77"/>
        <v>0</v>
      </c>
      <c r="AS275" s="1033">
        <f t="shared" si="77"/>
        <v>0</v>
      </c>
      <c r="AT275" s="1034">
        <f t="shared" si="77"/>
        <v>0</v>
      </c>
      <c r="AU275" s="1035">
        <f t="shared" si="77"/>
        <v>0</v>
      </c>
      <c r="AV275" s="1032">
        <f t="shared" si="77"/>
        <v>0</v>
      </c>
      <c r="AW275" s="1036">
        <f t="shared" si="77"/>
        <v>0</v>
      </c>
    </row>
    <row r="276" spans="1:90" ht="15" customHeight="1" x14ac:dyDescent="0.25">
      <c r="A276" s="2698" t="s">
        <v>285</v>
      </c>
      <c r="B276" s="852" t="s">
        <v>282</v>
      </c>
      <c r="C276" s="1024">
        <f t="shared" si="75"/>
        <v>0</v>
      </c>
      <c r="D276" s="854">
        <f t="shared" si="76"/>
        <v>0</v>
      </c>
      <c r="E276" s="855">
        <f t="shared" si="76"/>
        <v>0</v>
      </c>
      <c r="F276" s="1025"/>
      <c r="G276" s="857"/>
      <c r="H276" s="1025"/>
      <c r="I276" s="857"/>
      <c r="J276" s="1025"/>
      <c r="K276" s="857"/>
      <c r="L276" s="1025"/>
      <c r="M276" s="857"/>
      <c r="N276" s="1025"/>
      <c r="O276" s="857"/>
      <c r="P276" s="1025"/>
      <c r="Q276" s="857"/>
      <c r="R276" s="1025"/>
      <c r="S276" s="857"/>
      <c r="T276" s="1025"/>
      <c r="U276" s="857"/>
      <c r="V276" s="1025"/>
      <c r="W276" s="857"/>
      <c r="X276" s="1025"/>
      <c r="Y276" s="857"/>
      <c r="Z276" s="1025"/>
      <c r="AA276" s="857"/>
      <c r="AB276" s="1025"/>
      <c r="AC276" s="857"/>
      <c r="AD276" s="1025"/>
      <c r="AE276" s="857"/>
      <c r="AF276" s="1025"/>
      <c r="AG276" s="857"/>
      <c r="AH276" s="1025"/>
      <c r="AI276" s="857"/>
      <c r="AJ276" s="1025"/>
      <c r="AK276" s="857"/>
      <c r="AL276" s="1025"/>
      <c r="AM276" s="858"/>
      <c r="AN276" s="1037"/>
      <c r="AO276" s="1037"/>
      <c r="AP276" s="1038"/>
      <c r="AQ276" s="873"/>
      <c r="AR276" s="1038"/>
      <c r="AS276" s="873"/>
      <c r="AT276" s="1038"/>
      <c r="AU276" s="874"/>
      <c r="AV276" s="875"/>
      <c r="AW276" s="1022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027" t="s">
        <v>284</v>
      </c>
      <c r="C282" s="1028">
        <f t="shared" si="75"/>
        <v>0</v>
      </c>
      <c r="D282" s="1029">
        <f t="shared" si="76"/>
        <v>0</v>
      </c>
      <c r="E282" s="1030">
        <f t="shared" si="76"/>
        <v>0</v>
      </c>
      <c r="F282" s="1031">
        <f t="shared" ref="F282:AM282" si="78">SUM(F276:F281)</f>
        <v>0</v>
      </c>
      <c r="G282" s="1032">
        <f t="shared" si="78"/>
        <v>0</v>
      </c>
      <c r="H282" s="1031">
        <f t="shared" si="78"/>
        <v>0</v>
      </c>
      <c r="I282" s="1032">
        <f t="shared" si="78"/>
        <v>0</v>
      </c>
      <c r="J282" s="1031">
        <f t="shared" si="78"/>
        <v>0</v>
      </c>
      <c r="K282" s="1033">
        <f t="shared" si="78"/>
        <v>0</v>
      </c>
      <c r="L282" s="1031">
        <f t="shared" si="78"/>
        <v>0</v>
      </c>
      <c r="M282" s="1033">
        <f t="shared" si="78"/>
        <v>0</v>
      </c>
      <c r="N282" s="1031">
        <f t="shared" si="78"/>
        <v>0</v>
      </c>
      <c r="O282" s="1033">
        <f t="shared" si="78"/>
        <v>0</v>
      </c>
      <c r="P282" s="1031">
        <f t="shared" si="78"/>
        <v>0</v>
      </c>
      <c r="Q282" s="1033">
        <f t="shared" si="78"/>
        <v>0</v>
      </c>
      <c r="R282" s="1031">
        <f t="shared" si="78"/>
        <v>0</v>
      </c>
      <c r="S282" s="1033">
        <f t="shared" si="78"/>
        <v>0</v>
      </c>
      <c r="T282" s="1031">
        <f t="shared" si="78"/>
        <v>0</v>
      </c>
      <c r="U282" s="1033">
        <f t="shared" si="78"/>
        <v>0</v>
      </c>
      <c r="V282" s="1031">
        <f t="shared" si="78"/>
        <v>0</v>
      </c>
      <c r="W282" s="1033">
        <f t="shared" si="78"/>
        <v>0</v>
      </c>
      <c r="X282" s="1031">
        <f t="shared" si="78"/>
        <v>0</v>
      </c>
      <c r="Y282" s="1033">
        <f t="shared" si="78"/>
        <v>0</v>
      </c>
      <c r="Z282" s="1031">
        <f t="shared" si="78"/>
        <v>0</v>
      </c>
      <c r="AA282" s="1033">
        <f t="shared" si="78"/>
        <v>0</v>
      </c>
      <c r="AB282" s="1031">
        <f t="shared" si="78"/>
        <v>0</v>
      </c>
      <c r="AC282" s="1033">
        <f t="shared" si="78"/>
        <v>0</v>
      </c>
      <c r="AD282" s="1031">
        <f t="shared" si="78"/>
        <v>0</v>
      </c>
      <c r="AE282" s="1033">
        <f t="shared" si="78"/>
        <v>0</v>
      </c>
      <c r="AF282" s="1031">
        <f t="shared" si="78"/>
        <v>0</v>
      </c>
      <c r="AG282" s="1033">
        <f t="shared" si="78"/>
        <v>0</v>
      </c>
      <c r="AH282" s="1031">
        <f t="shared" si="78"/>
        <v>0</v>
      </c>
      <c r="AI282" s="1033">
        <f t="shared" si="78"/>
        <v>0</v>
      </c>
      <c r="AJ282" s="1031">
        <f t="shared" si="78"/>
        <v>0</v>
      </c>
      <c r="AK282" s="1033">
        <f t="shared" si="78"/>
        <v>0</v>
      </c>
      <c r="AL282" s="1034">
        <f t="shared" si="78"/>
        <v>0</v>
      </c>
      <c r="AM282" s="1035">
        <f t="shared" si="78"/>
        <v>0</v>
      </c>
      <c r="AN282" s="1039"/>
      <c r="AO282" s="1039"/>
      <c r="AP282" s="1040"/>
      <c r="AQ282" s="1041"/>
      <c r="AR282" s="1040"/>
      <c r="AS282" s="1041"/>
      <c r="AT282" s="1042"/>
      <c r="AU282" s="1043"/>
      <c r="AV282" s="1044"/>
      <c r="AW282" s="1045"/>
    </row>
    <row r="283" spans="1:90" ht="15" customHeight="1" x14ac:dyDescent="0.25">
      <c r="A283" s="2698" t="s">
        <v>290</v>
      </c>
      <c r="B283" s="852" t="s">
        <v>282</v>
      </c>
      <c r="C283" s="1024">
        <f t="shared" si="75"/>
        <v>0</v>
      </c>
      <c r="D283" s="854">
        <f t="shared" si="76"/>
        <v>0</v>
      </c>
      <c r="E283" s="855">
        <f t="shared" si="76"/>
        <v>0</v>
      </c>
      <c r="F283" s="1025"/>
      <c r="G283" s="857"/>
      <c r="H283" s="1025"/>
      <c r="I283" s="857"/>
      <c r="J283" s="1025"/>
      <c r="K283" s="857"/>
      <c r="L283" s="1025"/>
      <c r="M283" s="857"/>
      <c r="N283" s="1025"/>
      <c r="O283" s="857"/>
      <c r="P283" s="1025"/>
      <c r="Q283" s="857"/>
      <c r="R283" s="1025"/>
      <c r="S283" s="857"/>
      <c r="T283" s="1025"/>
      <c r="U283" s="857"/>
      <c r="V283" s="1025"/>
      <c r="W283" s="857"/>
      <c r="X283" s="1025"/>
      <c r="Y283" s="857"/>
      <c r="Z283" s="1025"/>
      <c r="AA283" s="857"/>
      <c r="AB283" s="1025"/>
      <c r="AC283" s="857"/>
      <c r="AD283" s="1025"/>
      <c r="AE283" s="857"/>
      <c r="AF283" s="1025"/>
      <c r="AG283" s="857"/>
      <c r="AH283" s="1025"/>
      <c r="AI283" s="857"/>
      <c r="AJ283" s="1025"/>
      <c r="AK283" s="857"/>
      <c r="AL283" s="1025"/>
      <c r="AM283" s="858"/>
      <c r="AN283" s="1037"/>
      <c r="AO283" s="1037"/>
      <c r="AP283" s="1038"/>
      <c r="AQ283" s="873"/>
      <c r="AR283" s="1038"/>
      <c r="AS283" s="873"/>
      <c r="AT283" s="1038"/>
      <c r="AU283" s="874"/>
      <c r="AV283" s="875"/>
      <c r="AW283" s="1022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027" t="s">
        <v>284</v>
      </c>
      <c r="C289" s="1028">
        <f t="shared" si="75"/>
        <v>0</v>
      </c>
      <c r="D289" s="1029">
        <f t="shared" si="76"/>
        <v>0</v>
      </c>
      <c r="E289" s="1030">
        <f t="shared" si="76"/>
        <v>0</v>
      </c>
      <c r="F289" s="1031">
        <f t="shared" ref="F289:AM289" si="79">SUM(F283:F288)</f>
        <v>0</v>
      </c>
      <c r="G289" s="1032">
        <f t="shared" si="79"/>
        <v>0</v>
      </c>
      <c r="H289" s="1031">
        <f t="shared" si="79"/>
        <v>0</v>
      </c>
      <c r="I289" s="1032">
        <f t="shared" si="79"/>
        <v>0</v>
      </c>
      <c r="J289" s="1031">
        <f t="shared" si="79"/>
        <v>0</v>
      </c>
      <c r="K289" s="1033">
        <f t="shared" si="79"/>
        <v>0</v>
      </c>
      <c r="L289" s="1031">
        <f t="shared" si="79"/>
        <v>0</v>
      </c>
      <c r="M289" s="1033">
        <f t="shared" si="79"/>
        <v>0</v>
      </c>
      <c r="N289" s="1031">
        <f t="shared" si="79"/>
        <v>0</v>
      </c>
      <c r="O289" s="1033">
        <f t="shared" si="79"/>
        <v>0</v>
      </c>
      <c r="P289" s="1031">
        <f t="shared" si="79"/>
        <v>0</v>
      </c>
      <c r="Q289" s="1033">
        <f t="shared" si="79"/>
        <v>0</v>
      </c>
      <c r="R289" s="1031">
        <f t="shared" si="79"/>
        <v>0</v>
      </c>
      <c r="S289" s="1033">
        <f t="shared" si="79"/>
        <v>0</v>
      </c>
      <c r="T289" s="1031">
        <f t="shared" si="79"/>
        <v>0</v>
      </c>
      <c r="U289" s="1033">
        <f t="shared" si="79"/>
        <v>0</v>
      </c>
      <c r="V289" s="1031">
        <f t="shared" si="79"/>
        <v>0</v>
      </c>
      <c r="W289" s="1033">
        <f t="shared" si="79"/>
        <v>0</v>
      </c>
      <c r="X289" s="1031">
        <f t="shared" si="79"/>
        <v>0</v>
      </c>
      <c r="Y289" s="1033">
        <f t="shared" si="79"/>
        <v>0</v>
      </c>
      <c r="Z289" s="1031">
        <f t="shared" si="79"/>
        <v>0</v>
      </c>
      <c r="AA289" s="1033">
        <f t="shared" si="79"/>
        <v>0</v>
      </c>
      <c r="AB289" s="1031">
        <f t="shared" si="79"/>
        <v>0</v>
      </c>
      <c r="AC289" s="1033">
        <f t="shared" si="79"/>
        <v>0</v>
      </c>
      <c r="AD289" s="1031">
        <f t="shared" si="79"/>
        <v>0</v>
      </c>
      <c r="AE289" s="1033">
        <f t="shared" si="79"/>
        <v>0</v>
      </c>
      <c r="AF289" s="1031">
        <f t="shared" si="79"/>
        <v>0</v>
      </c>
      <c r="AG289" s="1033">
        <f t="shared" si="79"/>
        <v>0</v>
      </c>
      <c r="AH289" s="1031">
        <f t="shared" si="79"/>
        <v>0</v>
      </c>
      <c r="AI289" s="1033">
        <f t="shared" si="79"/>
        <v>0</v>
      </c>
      <c r="AJ289" s="1031">
        <f t="shared" si="79"/>
        <v>0</v>
      </c>
      <c r="AK289" s="1033">
        <f t="shared" si="79"/>
        <v>0</v>
      </c>
      <c r="AL289" s="1034">
        <f t="shared" si="79"/>
        <v>0</v>
      </c>
      <c r="AM289" s="1035">
        <f t="shared" si="79"/>
        <v>0</v>
      </c>
      <c r="AN289" s="1039"/>
      <c r="AO289" s="1039"/>
      <c r="AP289" s="1040"/>
      <c r="AQ289" s="1041"/>
      <c r="AR289" s="1040"/>
      <c r="AS289" s="1041"/>
      <c r="AT289" s="1042"/>
      <c r="AU289" s="1043"/>
      <c r="AV289" s="1044"/>
      <c r="AW289" s="1045"/>
    </row>
    <row r="290" spans="1:49" ht="15" customHeight="1" x14ac:dyDescent="0.25">
      <c r="A290" s="2698" t="s">
        <v>291</v>
      </c>
      <c r="B290" s="852" t="s">
        <v>282</v>
      </c>
      <c r="C290" s="1024">
        <f t="shared" si="75"/>
        <v>0</v>
      </c>
      <c r="D290" s="854">
        <f t="shared" si="76"/>
        <v>0</v>
      </c>
      <c r="E290" s="855">
        <f t="shared" si="76"/>
        <v>0</v>
      </c>
      <c r="F290" s="1025"/>
      <c r="G290" s="857"/>
      <c r="H290" s="1025"/>
      <c r="I290" s="857"/>
      <c r="J290" s="1025"/>
      <c r="K290" s="857"/>
      <c r="L290" s="1025"/>
      <c r="M290" s="857"/>
      <c r="N290" s="1025"/>
      <c r="O290" s="857"/>
      <c r="P290" s="1025"/>
      <c r="Q290" s="857"/>
      <c r="R290" s="1025"/>
      <c r="S290" s="857"/>
      <c r="T290" s="1025"/>
      <c r="U290" s="857"/>
      <c r="V290" s="1025"/>
      <c r="W290" s="857"/>
      <c r="X290" s="1025"/>
      <c r="Y290" s="857"/>
      <c r="Z290" s="1025"/>
      <c r="AA290" s="857"/>
      <c r="AB290" s="1025"/>
      <c r="AC290" s="857"/>
      <c r="AD290" s="1025"/>
      <c r="AE290" s="857"/>
      <c r="AF290" s="1025"/>
      <c r="AG290" s="857"/>
      <c r="AH290" s="1025"/>
      <c r="AI290" s="857"/>
      <c r="AJ290" s="1025"/>
      <c r="AK290" s="857"/>
      <c r="AL290" s="1025"/>
      <c r="AM290" s="858"/>
      <c r="AN290" s="1037"/>
      <c r="AO290" s="1037"/>
      <c r="AP290" s="1038"/>
      <c r="AQ290" s="873"/>
      <c r="AR290" s="1038"/>
      <c r="AS290" s="873"/>
      <c r="AT290" s="1038"/>
      <c r="AU290" s="874"/>
      <c r="AV290" s="875"/>
      <c r="AW290" s="1022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027" t="s">
        <v>284</v>
      </c>
      <c r="C301" s="1028">
        <f t="shared" si="75"/>
        <v>0</v>
      </c>
      <c r="D301" s="1029">
        <f t="shared" si="76"/>
        <v>0</v>
      </c>
      <c r="E301" s="1030">
        <f t="shared" si="76"/>
        <v>0</v>
      </c>
      <c r="F301" s="1031">
        <f t="shared" ref="F301:AM301" si="80">SUM(F290:F300)</f>
        <v>0</v>
      </c>
      <c r="G301" s="1032">
        <f t="shared" si="80"/>
        <v>0</v>
      </c>
      <c r="H301" s="1031">
        <f t="shared" si="80"/>
        <v>0</v>
      </c>
      <c r="I301" s="1032">
        <f t="shared" si="80"/>
        <v>0</v>
      </c>
      <c r="J301" s="1031">
        <f t="shared" si="80"/>
        <v>0</v>
      </c>
      <c r="K301" s="1033">
        <f t="shared" si="80"/>
        <v>0</v>
      </c>
      <c r="L301" s="1031">
        <f t="shared" si="80"/>
        <v>0</v>
      </c>
      <c r="M301" s="1033">
        <f t="shared" si="80"/>
        <v>0</v>
      </c>
      <c r="N301" s="1031">
        <f t="shared" si="80"/>
        <v>0</v>
      </c>
      <c r="O301" s="1033">
        <f t="shared" si="80"/>
        <v>0</v>
      </c>
      <c r="P301" s="1031">
        <f t="shared" si="80"/>
        <v>0</v>
      </c>
      <c r="Q301" s="1033">
        <f t="shared" si="80"/>
        <v>0</v>
      </c>
      <c r="R301" s="1031">
        <f t="shared" si="80"/>
        <v>0</v>
      </c>
      <c r="S301" s="1033">
        <f t="shared" si="80"/>
        <v>0</v>
      </c>
      <c r="T301" s="1031">
        <f t="shared" si="80"/>
        <v>0</v>
      </c>
      <c r="U301" s="1033">
        <f t="shared" si="80"/>
        <v>0</v>
      </c>
      <c r="V301" s="1031">
        <f t="shared" si="80"/>
        <v>0</v>
      </c>
      <c r="W301" s="1033">
        <f t="shared" si="80"/>
        <v>0</v>
      </c>
      <c r="X301" s="1031">
        <f t="shared" si="80"/>
        <v>0</v>
      </c>
      <c r="Y301" s="1033">
        <f t="shared" si="80"/>
        <v>0</v>
      </c>
      <c r="Z301" s="1031">
        <f t="shared" si="80"/>
        <v>0</v>
      </c>
      <c r="AA301" s="1033">
        <f t="shared" si="80"/>
        <v>0</v>
      </c>
      <c r="AB301" s="1031">
        <f t="shared" si="80"/>
        <v>0</v>
      </c>
      <c r="AC301" s="1033">
        <f t="shared" si="80"/>
        <v>0</v>
      </c>
      <c r="AD301" s="1031">
        <f t="shared" si="80"/>
        <v>0</v>
      </c>
      <c r="AE301" s="1033">
        <f t="shared" si="80"/>
        <v>0</v>
      </c>
      <c r="AF301" s="1031">
        <f t="shared" si="80"/>
        <v>0</v>
      </c>
      <c r="AG301" s="1033">
        <f t="shared" si="80"/>
        <v>0</v>
      </c>
      <c r="AH301" s="1031">
        <f t="shared" si="80"/>
        <v>0</v>
      </c>
      <c r="AI301" s="1033">
        <f t="shared" si="80"/>
        <v>0</v>
      </c>
      <c r="AJ301" s="1031">
        <f t="shared" si="80"/>
        <v>0</v>
      </c>
      <c r="AK301" s="1033">
        <f t="shared" si="80"/>
        <v>0</v>
      </c>
      <c r="AL301" s="1034">
        <f t="shared" si="80"/>
        <v>0</v>
      </c>
      <c r="AM301" s="1035">
        <f t="shared" si="80"/>
        <v>0</v>
      </c>
      <c r="AN301" s="1039"/>
      <c r="AO301" s="1039"/>
      <c r="AP301" s="1040"/>
      <c r="AQ301" s="1041"/>
      <c r="AR301" s="1040"/>
      <c r="AS301" s="1041"/>
      <c r="AT301" s="1042"/>
      <c r="AU301" s="1043"/>
      <c r="AV301" s="1044"/>
      <c r="AW301" s="1045"/>
    </row>
    <row r="302" spans="1:49" ht="15" customHeight="1" x14ac:dyDescent="0.25">
      <c r="A302" s="2698" t="s">
        <v>297</v>
      </c>
      <c r="B302" s="852" t="s">
        <v>282</v>
      </c>
      <c r="C302" s="1024">
        <f t="shared" si="75"/>
        <v>0</v>
      </c>
      <c r="D302" s="854">
        <f t="shared" si="76"/>
        <v>0</v>
      </c>
      <c r="E302" s="855">
        <f t="shared" si="76"/>
        <v>0</v>
      </c>
      <c r="F302" s="1025"/>
      <c r="G302" s="857"/>
      <c r="H302" s="1025"/>
      <c r="I302" s="857"/>
      <c r="J302" s="1025"/>
      <c r="K302" s="857"/>
      <c r="L302" s="1025"/>
      <c r="M302" s="857"/>
      <c r="N302" s="1025"/>
      <c r="O302" s="857"/>
      <c r="P302" s="1025"/>
      <c r="Q302" s="857"/>
      <c r="R302" s="1025"/>
      <c r="S302" s="857"/>
      <c r="T302" s="1025"/>
      <c r="U302" s="857"/>
      <c r="V302" s="1025"/>
      <c r="W302" s="857"/>
      <c r="X302" s="1025"/>
      <c r="Y302" s="857"/>
      <c r="Z302" s="1025"/>
      <c r="AA302" s="857"/>
      <c r="AB302" s="1025"/>
      <c r="AC302" s="857"/>
      <c r="AD302" s="1025"/>
      <c r="AE302" s="857"/>
      <c r="AF302" s="1025"/>
      <c r="AG302" s="857"/>
      <c r="AH302" s="1025"/>
      <c r="AI302" s="857"/>
      <c r="AJ302" s="1025"/>
      <c r="AK302" s="857"/>
      <c r="AL302" s="1025"/>
      <c r="AM302" s="858"/>
      <c r="AN302" s="1037"/>
      <c r="AO302" s="1037"/>
      <c r="AP302" s="1038"/>
      <c r="AQ302" s="873"/>
      <c r="AR302" s="1038"/>
      <c r="AS302" s="873"/>
      <c r="AT302" s="1038"/>
      <c r="AU302" s="874"/>
      <c r="AV302" s="875"/>
      <c r="AW302" s="1022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027" t="s">
        <v>284</v>
      </c>
      <c r="C313" s="1028">
        <f t="shared" si="75"/>
        <v>0</v>
      </c>
      <c r="D313" s="1029">
        <f t="shared" si="81"/>
        <v>0</v>
      </c>
      <c r="E313" s="1030">
        <f t="shared" si="81"/>
        <v>0</v>
      </c>
      <c r="F313" s="1031">
        <f t="shared" ref="F313:AM313" si="82">SUM(F302:F312)</f>
        <v>0</v>
      </c>
      <c r="G313" s="1032">
        <f t="shared" si="82"/>
        <v>0</v>
      </c>
      <c r="H313" s="1031">
        <f t="shared" si="82"/>
        <v>0</v>
      </c>
      <c r="I313" s="1032">
        <f t="shared" si="82"/>
        <v>0</v>
      </c>
      <c r="J313" s="1031">
        <f t="shared" si="82"/>
        <v>0</v>
      </c>
      <c r="K313" s="1033">
        <f t="shared" si="82"/>
        <v>0</v>
      </c>
      <c r="L313" s="1031">
        <f t="shared" si="82"/>
        <v>0</v>
      </c>
      <c r="M313" s="1033">
        <f t="shared" si="82"/>
        <v>0</v>
      </c>
      <c r="N313" s="1031">
        <f t="shared" si="82"/>
        <v>0</v>
      </c>
      <c r="O313" s="1033">
        <f t="shared" si="82"/>
        <v>0</v>
      </c>
      <c r="P313" s="1031">
        <f t="shared" si="82"/>
        <v>0</v>
      </c>
      <c r="Q313" s="1033">
        <f t="shared" si="82"/>
        <v>0</v>
      </c>
      <c r="R313" s="1031">
        <f t="shared" si="82"/>
        <v>0</v>
      </c>
      <c r="S313" s="1033">
        <f t="shared" si="82"/>
        <v>0</v>
      </c>
      <c r="T313" s="1031">
        <f t="shared" si="82"/>
        <v>0</v>
      </c>
      <c r="U313" s="1033">
        <f t="shared" si="82"/>
        <v>0</v>
      </c>
      <c r="V313" s="1031">
        <f t="shared" si="82"/>
        <v>0</v>
      </c>
      <c r="W313" s="1033">
        <f t="shared" si="82"/>
        <v>0</v>
      </c>
      <c r="X313" s="1031">
        <f t="shared" si="82"/>
        <v>0</v>
      </c>
      <c r="Y313" s="1033">
        <f t="shared" si="82"/>
        <v>0</v>
      </c>
      <c r="Z313" s="1031">
        <f t="shared" si="82"/>
        <v>0</v>
      </c>
      <c r="AA313" s="1033">
        <f t="shared" si="82"/>
        <v>0</v>
      </c>
      <c r="AB313" s="1031">
        <f t="shared" si="82"/>
        <v>0</v>
      </c>
      <c r="AC313" s="1033">
        <f t="shared" si="82"/>
        <v>0</v>
      </c>
      <c r="AD313" s="1031">
        <f t="shared" si="82"/>
        <v>0</v>
      </c>
      <c r="AE313" s="1033">
        <f t="shared" si="82"/>
        <v>0</v>
      </c>
      <c r="AF313" s="1031">
        <f t="shared" si="82"/>
        <v>0</v>
      </c>
      <c r="AG313" s="1033">
        <f t="shared" si="82"/>
        <v>0</v>
      </c>
      <c r="AH313" s="1031">
        <f t="shared" si="82"/>
        <v>0</v>
      </c>
      <c r="AI313" s="1033">
        <f t="shared" si="82"/>
        <v>0</v>
      </c>
      <c r="AJ313" s="1031">
        <f t="shared" si="82"/>
        <v>0</v>
      </c>
      <c r="AK313" s="1033">
        <f t="shared" si="82"/>
        <v>0</v>
      </c>
      <c r="AL313" s="1034">
        <f t="shared" si="82"/>
        <v>0</v>
      </c>
      <c r="AM313" s="1035">
        <f t="shared" si="82"/>
        <v>0</v>
      </c>
      <c r="AN313" s="1039"/>
      <c r="AO313" s="1039"/>
      <c r="AP313" s="1040"/>
      <c r="AQ313" s="1041"/>
      <c r="AR313" s="1040"/>
      <c r="AS313" s="1041"/>
      <c r="AT313" s="1042"/>
      <c r="AU313" s="1043"/>
      <c r="AV313" s="1044"/>
      <c r="AW313" s="1045"/>
    </row>
    <row r="314" spans="1:49" ht="15" customHeight="1" x14ac:dyDescent="0.25">
      <c r="A314" s="2698" t="s">
        <v>298</v>
      </c>
      <c r="B314" s="852" t="s">
        <v>282</v>
      </c>
      <c r="C314" s="1024">
        <f t="shared" si="75"/>
        <v>0</v>
      </c>
      <c r="D314" s="854">
        <f t="shared" si="81"/>
        <v>0</v>
      </c>
      <c r="E314" s="855">
        <f t="shared" si="81"/>
        <v>0</v>
      </c>
      <c r="F314" s="1025"/>
      <c r="G314" s="857"/>
      <c r="H314" s="1025"/>
      <c r="I314" s="857"/>
      <c r="J314" s="1025"/>
      <c r="K314" s="857"/>
      <c r="L314" s="1025"/>
      <c r="M314" s="857"/>
      <c r="N314" s="1025"/>
      <c r="O314" s="857"/>
      <c r="P314" s="1025"/>
      <c r="Q314" s="857"/>
      <c r="R314" s="1025"/>
      <c r="S314" s="857"/>
      <c r="T314" s="1025"/>
      <c r="U314" s="857"/>
      <c r="V314" s="1025"/>
      <c r="W314" s="857"/>
      <c r="X314" s="1025"/>
      <c r="Y314" s="857"/>
      <c r="Z314" s="1025"/>
      <c r="AA314" s="857"/>
      <c r="AB314" s="1025"/>
      <c r="AC314" s="857"/>
      <c r="AD314" s="1025"/>
      <c r="AE314" s="857"/>
      <c r="AF314" s="1025"/>
      <c r="AG314" s="857"/>
      <c r="AH314" s="1025"/>
      <c r="AI314" s="857"/>
      <c r="AJ314" s="1025"/>
      <c r="AK314" s="857"/>
      <c r="AL314" s="1025"/>
      <c r="AM314" s="858"/>
      <c r="AN314" s="1037"/>
      <c r="AO314" s="1037"/>
      <c r="AP314" s="1038"/>
      <c r="AQ314" s="873"/>
      <c r="AR314" s="1038"/>
      <c r="AS314" s="873"/>
      <c r="AT314" s="1038"/>
      <c r="AU314" s="874"/>
      <c r="AV314" s="875"/>
      <c r="AW314" s="1022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027" t="s">
        <v>284</v>
      </c>
      <c r="C320" s="1028">
        <f t="shared" si="75"/>
        <v>0</v>
      </c>
      <c r="D320" s="1029">
        <f t="shared" si="81"/>
        <v>0</v>
      </c>
      <c r="E320" s="1046">
        <f t="shared" si="81"/>
        <v>0</v>
      </c>
      <c r="F320" s="1047">
        <f t="shared" ref="F320:AM320" si="83">SUM(F314:F319)</f>
        <v>0</v>
      </c>
      <c r="G320" s="1033">
        <f t="shared" si="83"/>
        <v>0</v>
      </c>
      <c r="H320" s="1047">
        <f t="shared" si="83"/>
        <v>0</v>
      </c>
      <c r="I320" s="1033">
        <f t="shared" si="83"/>
        <v>0</v>
      </c>
      <c r="J320" s="1047">
        <f t="shared" si="83"/>
        <v>0</v>
      </c>
      <c r="K320" s="1033">
        <f t="shared" si="83"/>
        <v>0</v>
      </c>
      <c r="L320" s="1047">
        <f t="shared" si="83"/>
        <v>0</v>
      </c>
      <c r="M320" s="1033">
        <f t="shared" si="83"/>
        <v>0</v>
      </c>
      <c r="N320" s="1047">
        <f t="shared" si="83"/>
        <v>0</v>
      </c>
      <c r="O320" s="1033">
        <f t="shared" si="83"/>
        <v>0</v>
      </c>
      <c r="P320" s="1047">
        <f t="shared" si="83"/>
        <v>0</v>
      </c>
      <c r="Q320" s="1033">
        <f t="shared" si="83"/>
        <v>0</v>
      </c>
      <c r="R320" s="1047">
        <f t="shared" si="83"/>
        <v>0</v>
      </c>
      <c r="S320" s="1033">
        <f t="shared" si="83"/>
        <v>0</v>
      </c>
      <c r="T320" s="1047">
        <f t="shared" si="83"/>
        <v>0</v>
      </c>
      <c r="U320" s="1033">
        <f t="shared" si="83"/>
        <v>0</v>
      </c>
      <c r="V320" s="1047">
        <f t="shared" si="83"/>
        <v>0</v>
      </c>
      <c r="W320" s="1033">
        <f t="shared" si="83"/>
        <v>0</v>
      </c>
      <c r="X320" s="1047">
        <f t="shared" si="83"/>
        <v>0</v>
      </c>
      <c r="Y320" s="1033">
        <f t="shared" si="83"/>
        <v>0</v>
      </c>
      <c r="Z320" s="1047">
        <f t="shared" si="83"/>
        <v>0</v>
      </c>
      <c r="AA320" s="1033">
        <f t="shared" si="83"/>
        <v>0</v>
      </c>
      <c r="AB320" s="1047">
        <f t="shared" si="83"/>
        <v>0</v>
      </c>
      <c r="AC320" s="1033">
        <f t="shared" si="83"/>
        <v>0</v>
      </c>
      <c r="AD320" s="1047">
        <f t="shared" si="83"/>
        <v>0</v>
      </c>
      <c r="AE320" s="1033">
        <f t="shared" si="83"/>
        <v>0</v>
      </c>
      <c r="AF320" s="1047">
        <f t="shared" si="83"/>
        <v>0</v>
      </c>
      <c r="AG320" s="1033">
        <f t="shared" si="83"/>
        <v>0</v>
      </c>
      <c r="AH320" s="1047">
        <f t="shared" si="83"/>
        <v>0</v>
      </c>
      <c r="AI320" s="1033">
        <f t="shared" si="83"/>
        <v>0</v>
      </c>
      <c r="AJ320" s="1047">
        <f t="shared" si="83"/>
        <v>0</v>
      </c>
      <c r="AK320" s="1033">
        <f t="shared" si="83"/>
        <v>0</v>
      </c>
      <c r="AL320" s="1048">
        <f t="shared" si="83"/>
        <v>0</v>
      </c>
      <c r="AM320" s="1035">
        <f t="shared" si="83"/>
        <v>0</v>
      </c>
      <c r="AN320" s="1049"/>
      <c r="AO320" s="1049"/>
      <c r="AP320" s="1050"/>
      <c r="AQ320" s="1051"/>
      <c r="AR320" s="1050"/>
      <c r="AS320" s="1051"/>
      <c r="AT320" s="1052"/>
      <c r="AU320" s="1053"/>
      <c r="AV320" s="1054"/>
      <c r="AW320" s="1055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033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2916" t="s">
        <v>25</v>
      </c>
      <c r="B323" s="2917" t="s">
        <v>301</v>
      </c>
      <c r="C323" s="2918" t="s">
        <v>302</v>
      </c>
      <c r="D323" s="2919"/>
      <c r="E323" s="2919"/>
      <c r="F323" s="2919"/>
      <c r="G323" s="2919"/>
      <c r="H323" s="2919"/>
      <c r="I323" s="2919"/>
      <c r="J323" s="2919"/>
      <c r="K323" s="2920"/>
      <c r="L323" s="2921" t="s">
        <v>303</v>
      </c>
      <c r="M323" s="2922"/>
      <c r="N323" s="2922"/>
      <c r="O323" s="2922"/>
      <c r="P323" s="2922"/>
      <c r="Q323" s="2922"/>
      <c r="R323" s="2922"/>
      <c r="S323" s="2922"/>
      <c r="T323" s="2923"/>
      <c r="U323" s="2921" t="s">
        <v>304</v>
      </c>
      <c r="V323" s="2922"/>
      <c r="W323" s="2922"/>
      <c r="X323" s="2922"/>
      <c r="Y323" s="2922"/>
      <c r="Z323" s="2922"/>
      <c r="AA323" s="2922"/>
      <c r="AB323" s="2922"/>
      <c r="AC323" s="2924"/>
      <c r="AD323" s="2843" t="s">
        <v>28</v>
      </c>
      <c r="AE323" s="2869" t="s">
        <v>29</v>
      </c>
    </row>
    <row r="324" spans="1:90" ht="15" customHeight="1" x14ac:dyDescent="0.25">
      <c r="A324" s="2824"/>
      <c r="B324" s="2826"/>
      <c r="C324" s="2928" t="s">
        <v>65</v>
      </c>
      <c r="D324" s="2929"/>
      <c r="E324" s="2930"/>
      <c r="F324" s="2925" t="s">
        <v>305</v>
      </c>
      <c r="G324" s="2925"/>
      <c r="H324" s="2925" t="s">
        <v>306</v>
      </c>
      <c r="I324" s="2925"/>
      <c r="J324" s="2926" t="s">
        <v>307</v>
      </c>
      <c r="K324" s="2926"/>
      <c r="L324" s="2928" t="s">
        <v>65</v>
      </c>
      <c r="M324" s="2929"/>
      <c r="N324" s="2930"/>
      <c r="O324" s="2925" t="s">
        <v>305</v>
      </c>
      <c r="P324" s="2925"/>
      <c r="Q324" s="2925" t="s">
        <v>306</v>
      </c>
      <c r="R324" s="2925"/>
      <c r="S324" s="2926" t="s">
        <v>307</v>
      </c>
      <c r="T324" s="2926"/>
      <c r="U324" s="2928" t="s">
        <v>65</v>
      </c>
      <c r="V324" s="2929"/>
      <c r="W324" s="2930"/>
      <c r="X324" s="2925" t="s">
        <v>305</v>
      </c>
      <c r="Y324" s="2925"/>
      <c r="Z324" s="2925" t="s">
        <v>306</v>
      </c>
      <c r="AA324" s="2925"/>
      <c r="AB324" s="2926" t="s">
        <v>307</v>
      </c>
      <c r="AC324" s="2927"/>
      <c r="AD324" s="2843"/>
      <c r="AE324" s="2869"/>
    </row>
    <row r="325" spans="1:90" ht="21" x14ac:dyDescent="0.25">
      <c r="A325" s="2824"/>
      <c r="B325" s="2826"/>
      <c r="C325" s="1056" t="s">
        <v>308</v>
      </c>
      <c r="D325" s="523" t="s">
        <v>18</v>
      </c>
      <c r="E325" s="1057" t="s">
        <v>19</v>
      </c>
      <c r="F325" s="1058" t="s">
        <v>18</v>
      </c>
      <c r="G325" s="1059" t="s">
        <v>19</v>
      </c>
      <c r="H325" s="1058" t="s">
        <v>18</v>
      </c>
      <c r="I325" s="1059" t="s">
        <v>19</v>
      </c>
      <c r="J325" s="1058" t="s">
        <v>18</v>
      </c>
      <c r="K325" s="1059" t="s">
        <v>19</v>
      </c>
      <c r="L325" s="1058" t="s">
        <v>308</v>
      </c>
      <c r="M325" s="1060" t="s">
        <v>18</v>
      </c>
      <c r="N325" s="1061" t="s">
        <v>19</v>
      </c>
      <c r="O325" s="1058" t="s">
        <v>18</v>
      </c>
      <c r="P325" s="1061" t="s">
        <v>19</v>
      </c>
      <c r="Q325" s="1058" t="s">
        <v>18</v>
      </c>
      <c r="R325" s="1061" t="s">
        <v>19</v>
      </c>
      <c r="S325" s="1058" t="s">
        <v>18</v>
      </c>
      <c r="T325" s="1061" t="s">
        <v>19</v>
      </c>
      <c r="U325" s="1058" t="s">
        <v>308</v>
      </c>
      <c r="V325" s="524" t="s">
        <v>18</v>
      </c>
      <c r="W325" s="1059" t="s">
        <v>19</v>
      </c>
      <c r="X325" s="1058" t="s">
        <v>18</v>
      </c>
      <c r="Y325" s="1059" t="s">
        <v>19</v>
      </c>
      <c r="Z325" s="1058" t="s">
        <v>18</v>
      </c>
      <c r="AA325" s="1059" t="s">
        <v>19</v>
      </c>
      <c r="AB325" s="1058" t="s">
        <v>18</v>
      </c>
      <c r="AC325" s="1062" t="s">
        <v>19</v>
      </c>
      <c r="AD325" s="2843"/>
      <c r="AE325" s="2869"/>
    </row>
    <row r="326" spans="1:90" ht="42" x14ac:dyDescent="0.25">
      <c r="A326" s="901" t="s">
        <v>309</v>
      </c>
      <c r="B326" s="1063">
        <f>SUM(C326+L326+U326)</f>
        <v>0</v>
      </c>
      <c r="C326" s="1064">
        <f>SUM(D326:E326)</f>
        <v>0</v>
      </c>
      <c r="D326" s="778">
        <f>SUM(F326+H326+J326)</f>
        <v>0</v>
      </c>
      <c r="E326" s="789">
        <f>SUM(G326+I326+K326)</f>
        <v>0</v>
      </c>
      <c r="F326" s="926"/>
      <c r="G326" s="734"/>
      <c r="H326" s="926"/>
      <c r="I326" s="734"/>
      <c r="J326" s="926"/>
      <c r="K326" s="734"/>
      <c r="L326" s="1065">
        <f>SUM(M326:N326)</f>
        <v>0</v>
      </c>
      <c r="M326" s="778">
        <f>SUM(O326+Q326+S326)</f>
        <v>0</v>
      </c>
      <c r="N326" s="748">
        <f>SUM(P326+R326+T326)</f>
        <v>0</v>
      </c>
      <c r="O326" s="926"/>
      <c r="P326" s="717"/>
      <c r="Q326" s="926"/>
      <c r="R326" s="717"/>
      <c r="S326" s="926"/>
      <c r="T326" s="717"/>
      <c r="U326" s="969">
        <f>SUM(V326:W326)</f>
        <v>0</v>
      </c>
      <c r="V326" s="778">
        <f>SUM(X326+Z326+AB326)</f>
        <v>0</v>
      </c>
      <c r="W326" s="789">
        <f>SUM(Y326+AA326+AC326)</f>
        <v>0</v>
      </c>
      <c r="X326" s="926"/>
      <c r="Y326" s="734"/>
      <c r="Z326" s="926"/>
      <c r="AA326" s="734"/>
      <c r="AB326" s="926"/>
      <c r="AC326" s="905"/>
      <c r="AD326" s="976"/>
      <c r="AE326" s="734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699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901" t="s">
        <v>311</v>
      </c>
      <c r="B328" s="1063">
        <f t="shared" ref="B328:B332" si="94">SUM(C328+L328+U328)</f>
        <v>0</v>
      </c>
      <c r="C328" s="1064">
        <f t="shared" si="86"/>
        <v>0</v>
      </c>
      <c r="D328" s="906">
        <f t="shared" si="87"/>
        <v>0</v>
      </c>
      <c r="E328" s="907">
        <f t="shared" si="87"/>
        <v>0</v>
      </c>
      <c r="F328" s="926"/>
      <c r="G328" s="734"/>
      <c r="H328" s="926"/>
      <c r="I328" s="734"/>
      <c r="J328" s="926"/>
      <c r="K328" s="734"/>
      <c r="L328" s="1065">
        <f>SUM(M328:N328)</f>
        <v>0</v>
      </c>
      <c r="M328" s="778">
        <f>SUM(O328+Q328+S328)</f>
        <v>0</v>
      </c>
      <c r="N328" s="748">
        <f>SUM(P328+R328+T328)</f>
        <v>0</v>
      </c>
      <c r="O328" s="926"/>
      <c r="P328" s="717"/>
      <c r="Q328" s="926"/>
      <c r="R328" s="717"/>
      <c r="S328" s="926"/>
      <c r="T328" s="717"/>
      <c r="U328" s="969">
        <f t="shared" si="88"/>
        <v>0</v>
      </c>
      <c r="V328" s="778">
        <f t="shared" si="89"/>
        <v>0</v>
      </c>
      <c r="W328" s="789">
        <f t="shared" si="89"/>
        <v>0</v>
      </c>
      <c r="X328" s="926"/>
      <c r="Y328" s="734"/>
      <c r="Z328" s="926"/>
      <c r="AA328" s="734"/>
      <c r="AB328" s="926"/>
      <c r="AC328" s="905"/>
      <c r="AD328" s="976"/>
      <c r="AE328" s="734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699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901" t="s">
        <v>313</v>
      </c>
      <c r="B330" s="1063">
        <f t="shared" si="94"/>
        <v>0</v>
      </c>
      <c r="C330" s="1064">
        <f t="shared" si="86"/>
        <v>0</v>
      </c>
      <c r="D330" s="906">
        <f t="shared" si="87"/>
        <v>0</v>
      </c>
      <c r="E330" s="907">
        <f t="shared" si="87"/>
        <v>0</v>
      </c>
      <c r="F330" s="926"/>
      <c r="G330" s="734"/>
      <c r="H330" s="926"/>
      <c r="I330" s="734"/>
      <c r="J330" s="926"/>
      <c r="K330" s="734"/>
      <c r="L330" s="1065">
        <f>SUM(M330:N330)</f>
        <v>0</v>
      </c>
      <c r="M330" s="778">
        <f>SUM(O330+Q330+S330)</f>
        <v>0</v>
      </c>
      <c r="N330" s="748">
        <f>SUM(P330+R330+T330)</f>
        <v>0</v>
      </c>
      <c r="O330" s="926"/>
      <c r="P330" s="717"/>
      <c r="Q330" s="926"/>
      <c r="R330" s="717"/>
      <c r="S330" s="926"/>
      <c r="T330" s="717"/>
      <c r="U330" s="969">
        <f t="shared" si="88"/>
        <v>0</v>
      </c>
      <c r="V330" s="778">
        <f t="shared" si="89"/>
        <v>0</v>
      </c>
      <c r="W330" s="789">
        <f t="shared" si="89"/>
        <v>0</v>
      </c>
      <c r="X330" s="926"/>
      <c r="Y330" s="734"/>
      <c r="Z330" s="926"/>
      <c r="AA330" s="734"/>
      <c r="AB330" s="926"/>
      <c r="AC330" s="905"/>
      <c r="AD330" s="976"/>
      <c r="AE330" s="734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699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699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382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",[4]NOMBRE!B2," - ","( ",[4]NOMBRE!C2,[4]NOMBRE!D2,[4]NOMBRE!E2,[4]NOMBRE!F2,[4]NOMBRE!G2," )")</f>
        <v>COMUNA: LINARES - ( 07401 )</v>
      </c>
    </row>
    <row r="3" spans="1:130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130" x14ac:dyDescent="0.25">
      <c r="A4" s="1" t="str">
        <f>CONCATENATE("MES: ",[4]NOMBRE!B6," - ","( ",[4]NOMBRE!C6,[4]NOMBRE!D6," )")</f>
        <v>MES: MARZO - ( 03 )</v>
      </c>
    </row>
    <row r="5" spans="1:130" x14ac:dyDescent="0.25">
      <c r="A5" s="1" t="str">
        <f>CONCATENATE("AÑO: ",[4]NOMBRE!B7)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082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932" t="s">
        <v>4</v>
      </c>
      <c r="B10" s="2932"/>
      <c r="C10" s="2933" t="s">
        <v>5</v>
      </c>
      <c r="D10" s="2471"/>
      <c r="E10" s="2472"/>
      <c r="F10" s="2841" t="s">
        <v>6</v>
      </c>
      <c r="G10" s="2843"/>
      <c r="H10" s="2843"/>
      <c r="I10" s="2843"/>
      <c r="J10" s="2843"/>
      <c r="K10" s="2843"/>
      <c r="L10" s="2843"/>
      <c r="M10" s="2843"/>
      <c r="N10" s="2843"/>
      <c r="O10" s="2843"/>
      <c r="P10" s="2843"/>
      <c r="Q10" s="2843"/>
      <c r="R10" s="2843"/>
      <c r="S10" s="2843"/>
      <c r="T10" s="2843"/>
      <c r="U10" s="2843"/>
      <c r="V10" s="2843"/>
      <c r="W10" s="2843"/>
      <c r="X10" s="2843"/>
      <c r="Y10" s="2842"/>
    </row>
    <row r="11" spans="1:130" ht="15" customHeight="1" x14ac:dyDescent="0.25">
      <c r="A11" s="2857"/>
      <c r="B11" s="2857"/>
      <c r="C11" s="2473"/>
      <c r="D11" s="2474"/>
      <c r="E11" s="2475"/>
      <c r="F11" s="2841" t="s">
        <v>7</v>
      </c>
      <c r="G11" s="2842"/>
      <c r="H11" s="2841" t="s">
        <v>8</v>
      </c>
      <c r="I11" s="2842"/>
      <c r="J11" s="2841" t="s">
        <v>9</v>
      </c>
      <c r="K11" s="2842"/>
      <c r="L11" s="2841" t="s">
        <v>10</v>
      </c>
      <c r="M11" s="2842"/>
      <c r="N11" s="2841" t="s">
        <v>11</v>
      </c>
      <c r="O11" s="2842"/>
      <c r="P11" s="2841" t="s">
        <v>12</v>
      </c>
      <c r="Q11" s="2842"/>
      <c r="R11" s="2841" t="s">
        <v>13</v>
      </c>
      <c r="S11" s="2842"/>
      <c r="T11" s="2841" t="s">
        <v>14</v>
      </c>
      <c r="U11" s="2842"/>
      <c r="V11" s="2841" t="s">
        <v>15</v>
      </c>
      <c r="W11" s="2842"/>
      <c r="X11" s="2841" t="s">
        <v>16</v>
      </c>
      <c r="Y11" s="2842"/>
    </row>
    <row r="12" spans="1:130" ht="15" customHeight="1" x14ac:dyDescent="0.25">
      <c r="A12" s="2857"/>
      <c r="B12" s="2857"/>
      <c r="C12" s="983" t="s">
        <v>17</v>
      </c>
      <c r="D12" s="991" t="s">
        <v>18</v>
      </c>
      <c r="E12" s="932" t="s">
        <v>19</v>
      </c>
      <c r="F12" s="987" t="s">
        <v>18</v>
      </c>
      <c r="G12" s="932" t="s">
        <v>19</v>
      </c>
      <c r="H12" s="987" t="s">
        <v>18</v>
      </c>
      <c r="I12" s="932" t="s">
        <v>19</v>
      </c>
      <c r="J12" s="987" t="s">
        <v>18</v>
      </c>
      <c r="K12" s="932" t="s">
        <v>19</v>
      </c>
      <c r="L12" s="987" t="s">
        <v>18</v>
      </c>
      <c r="M12" s="932" t="s">
        <v>19</v>
      </c>
      <c r="N12" s="987" t="s">
        <v>18</v>
      </c>
      <c r="O12" s="932" t="s">
        <v>19</v>
      </c>
      <c r="P12" s="987" t="s">
        <v>18</v>
      </c>
      <c r="Q12" s="932" t="s">
        <v>19</v>
      </c>
      <c r="R12" s="987" t="s">
        <v>18</v>
      </c>
      <c r="S12" s="932" t="s">
        <v>19</v>
      </c>
      <c r="T12" s="987" t="s">
        <v>18</v>
      </c>
      <c r="U12" s="932" t="s">
        <v>19</v>
      </c>
      <c r="V12" s="987" t="s">
        <v>18</v>
      </c>
      <c r="W12" s="932" t="s">
        <v>19</v>
      </c>
      <c r="X12" s="987" t="s">
        <v>18</v>
      </c>
      <c r="Y12" s="932" t="s">
        <v>19</v>
      </c>
    </row>
    <row r="13" spans="1:130" ht="15" customHeight="1" x14ac:dyDescent="0.25">
      <c r="A13" s="2931" t="s">
        <v>20</v>
      </c>
      <c r="B13" s="2931"/>
      <c r="C13" s="1083">
        <f>SUM(D13+E13)</f>
        <v>0</v>
      </c>
      <c r="D13" s="1084">
        <f t="shared" ref="D13:E15" si="0">SUM(F13+H13+J13+L13+N13+P13+R13+T13+V13+X13)</f>
        <v>0</v>
      </c>
      <c r="E13" s="1085">
        <f t="shared" si="0"/>
        <v>0</v>
      </c>
      <c r="F13" s="938"/>
      <c r="G13" s="942"/>
      <c r="H13" s="938"/>
      <c r="I13" s="942"/>
      <c r="J13" s="938"/>
      <c r="K13" s="942"/>
      <c r="L13" s="938"/>
      <c r="M13" s="942"/>
      <c r="N13" s="938"/>
      <c r="O13" s="942"/>
      <c r="P13" s="938"/>
      <c r="Q13" s="942"/>
      <c r="R13" s="938"/>
      <c r="S13" s="942"/>
      <c r="T13" s="938"/>
      <c r="U13" s="942"/>
      <c r="V13" s="938"/>
      <c r="W13" s="942"/>
      <c r="X13" s="938"/>
      <c r="Y13" s="942"/>
    </row>
    <row r="14" spans="1:130" ht="15" customHeight="1" x14ac:dyDescent="0.25">
      <c r="A14" s="2464" t="s">
        <v>21</v>
      </c>
      <c r="B14" s="1086" t="s">
        <v>22</v>
      </c>
      <c r="C14" s="1087">
        <f>SUM(D14+E14)</f>
        <v>0</v>
      </c>
      <c r="D14" s="22">
        <f t="shared" si="0"/>
        <v>0</v>
      </c>
      <c r="E14" s="1088">
        <f t="shared" si="0"/>
        <v>0</v>
      </c>
      <c r="F14" s="1089"/>
      <c r="G14" s="1090"/>
      <c r="H14" s="1089"/>
      <c r="I14" s="1090"/>
      <c r="J14" s="1089"/>
      <c r="K14" s="1090"/>
      <c r="L14" s="1089"/>
      <c r="M14" s="1090"/>
      <c r="N14" s="1089"/>
      <c r="O14" s="1090"/>
      <c r="P14" s="1089"/>
      <c r="Q14" s="1090"/>
      <c r="R14" s="1089"/>
      <c r="S14" s="1090"/>
      <c r="T14" s="1089"/>
      <c r="U14" s="1090"/>
      <c r="V14" s="1089"/>
      <c r="W14" s="1090"/>
      <c r="X14" s="1089"/>
      <c r="Y14" s="1090"/>
    </row>
    <row r="15" spans="1:130" ht="15" customHeight="1" x14ac:dyDescent="0.25">
      <c r="A15" s="2465"/>
      <c r="B15" s="917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091"/>
      <c r="G15" s="1092"/>
      <c r="H15" s="27"/>
      <c r="I15" s="28"/>
      <c r="J15" s="27"/>
      <c r="K15" s="28"/>
      <c r="L15" s="1091"/>
      <c r="M15" s="1092"/>
      <c r="N15" s="1091"/>
      <c r="O15" s="1092"/>
      <c r="P15" s="1091"/>
      <c r="Q15" s="1092"/>
      <c r="R15" s="1091"/>
      <c r="S15" s="1092"/>
      <c r="T15" s="1091"/>
      <c r="U15" s="1093"/>
      <c r="V15" s="1091"/>
      <c r="W15" s="1093"/>
      <c r="X15" s="1091"/>
      <c r="Y15" s="1092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2934" t="s">
        <v>25</v>
      </c>
      <c r="B17" s="2934" t="s">
        <v>26</v>
      </c>
      <c r="C17" s="2933" t="s">
        <v>27</v>
      </c>
      <c r="D17" s="2471"/>
      <c r="E17" s="2472"/>
      <c r="F17" s="2847" t="s">
        <v>6</v>
      </c>
      <c r="G17" s="2848"/>
      <c r="H17" s="2848"/>
      <c r="I17" s="2848"/>
      <c r="J17" s="2848"/>
      <c r="K17" s="2848"/>
      <c r="L17" s="2848"/>
      <c r="M17" s="2848"/>
      <c r="N17" s="2848"/>
      <c r="O17" s="2848"/>
      <c r="P17" s="2848"/>
      <c r="Q17" s="2848"/>
      <c r="R17" s="2850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2841" t="s">
        <v>30</v>
      </c>
      <c r="G18" s="2842"/>
      <c r="H18" s="2841" t="s">
        <v>31</v>
      </c>
      <c r="I18" s="2842"/>
      <c r="J18" s="2841" t="s">
        <v>15</v>
      </c>
      <c r="K18" s="2842"/>
      <c r="L18" s="2841" t="s">
        <v>32</v>
      </c>
      <c r="M18" s="2842"/>
      <c r="N18" s="2841" t="s">
        <v>33</v>
      </c>
      <c r="O18" s="2842"/>
      <c r="P18" s="2841" t="s">
        <v>34</v>
      </c>
      <c r="Q18" s="2843"/>
      <c r="R18" s="2487"/>
      <c r="S18" s="2489"/>
    </row>
    <row r="19" spans="1:90" x14ac:dyDescent="0.25">
      <c r="A19" s="2479"/>
      <c r="B19" s="2479"/>
      <c r="C19" s="930" t="s">
        <v>17</v>
      </c>
      <c r="D19" s="984" t="s">
        <v>18</v>
      </c>
      <c r="E19" s="932" t="s">
        <v>19</v>
      </c>
      <c r="F19" s="983" t="s">
        <v>18</v>
      </c>
      <c r="G19" s="932" t="s">
        <v>19</v>
      </c>
      <c r="H19" s="983" t="s">
        <v>18</v>
      </c>
      <c r="I19" s="932" t="s">
        <v>19</v>
      </c>
      <c r="J19" s="983" t="s">
        <v>18</v>
      </c>
      <c r="K19" s="932" t="s">
        <v>19</v>
      </c>
      <c r="L19" s="983" t="s">
        <v>18</v>
      </c>
      <c r="M19" s="932" t="s">
        <v>19</v>
      </c>
      <c r="N19" s="983" t="s">
        <v>18</v>
      </c>
      <c r="O19" s="932" t="s">
        <v>19</v>
      </c>
      <c r="P19" s="983" t="s">
        <v>18</v>
      </c>
      <c r="Q19" s="934" t="s">
        <v>19</v>
      </c>
      <c r="R19" s="2488"/>
      <c r="S19" s="2475"/>
    </row>
    <row r="20" spans="1:90" ht="15" customHeight="1" x14ac:dyDescent="0.25">
      <c r="A20" s="2853" t="s">
        <v>35</v>
      </c>
      <c r="B20" s="2854"/>
      <c r="C20" s="935">
        <f t="shared" ref="C20:C29" si="1">SUM(D20+E20)</f>
        <v>0</v>
      </c>
      <c r="D20" s="936">
        <f t="shared" ref="D20:E41" si="2">SUM(F20+H20+J20+L20+N20+P20)</f>
        <v>0</v>
      </c>
      <c r="E20" s="937">
        <f t="shared" si="2"/>
        <v>0</v>
      </c>
      <c r="F20" s="938"/>
      <c r="G20" s="939"/>
      <c r="H20" s="938"/>
      <c r="I20" s="939"/>
      <c r="J20" s="938"/>
      <c r="K20" s="939"/>
      <c r="L20" s="938"/>
      <c r="M20" s="939"/>
      <c r="N20" s="938"/>
      <c r="O20" s="939"/>
      <c r="P20" s="938"/>
      <c r="Q20" s="940"/>
      <c r="R20" s="941"/>
      <c r="S20" s="942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849" t="s">
        <v>36</v>
      </c>
      <c r="B21" s="1094" t="s">
        <v>22</v>
      </c>
      <c r="C21" s="1087">
        <f t="shared" si="1"/>
        <v>0</v>
      </c>
      <c r="D21" s="41">
        <f t="shared" si="2"/>
        <v>0</v>
      </c>
      <c r="E21" s="1088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916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915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917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849" t="s">
        <v>40</v>
      </c>
      <c r="B25" s="1095" t="s">
        <v>41</v>
      </c>
      <c r="C25" s="1096">
        <f t="shared" si="1"/>
        <v>0</v>
      </c>
      <c r="D25" s="41">
        <f t="shared" si="2"/>
        <v>0</v>
      </c>
      <c r="E25" s="1088">
        <f t="shared" si="2"/>
        <v>0</v>
      </c>
      <c r="F25" s="1089"/>
      <c r="G25" s="1097"/>
      <c r="H25" s="1089"/>
      <c r="I25" s="1097"/>
      <c r="J25" s="1089"/>
      <c r="K25" s="1097"/>
      <c r="L25" s="1089"/>
      <c r="M25" s="1097"/>
      <c r="N25" s="1098"/>
      <c r="O25" s="1097"/>
      <c r="P25" s="1098"/>
      <c r="Q25" s="1099"/>
      <c r="R25" s="1100"/>
      <c r="S25" s="1090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916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915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917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849" t="s">
        <v>54</v>
      </c>
      <c r="B39" s="943" t="s">
        <v>37</v>
      </c>
      <c r="C39" s="935">
        <f t="shared" si="7"/>
        <v>0</v>
      </c>
      <c r="D39" s="936">
        <f t="shared" si="2"/>
        <v>0</v>
      </c>
      <c r="E39" s="1088">
        <f t="shared" si="2"/>
        <v>0</v>
      </c>
      <c r="F39" s="1089"/>
      <c r="G39" s="1097"/>
      <c r="H39" s="1089"/>
      <c r="I39" s="1097"/>
      <c r="J39" s="1089"/>
      <c r="K39" s="1097"/>
      <c r="L39" s="1089"/>
      <c r="M39" s="1097"/>
      <c r="N39" s="1089"/>
      <c r="O39" s="1097"/>
      <c r="P39" s="1098"/>
      <c r="Q39" s="1099"/>
      <c r="R39" s="1100"/>
      <c r="S39" s="1090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916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917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944" t="s">
        <v>55</v>
      </c>
      <c r="B42" s="945"/>
      <c r="C42" s="945"/>
      <c r="D42" s="945"/>
      <c r="E42" s="945"/>
      <c r="F42" s="945"/>
      <c r="G42" s="945"/>
      <c r="H42" s="945"/>
      <c r="I42" s="945"/>
      <c r="J42" s="945"/>
      <c r="K42" s="945"/>
      <c r="L42" s="945"/>
      <c r="M42" s="945"/>
      <c r="N42" s="945"/>
      <c r="O42" s="945"/>
      <c r="P42" s="945"/>
    </row>
    <row r="43" spans="1:90" ht="15" customHeight="1" x14ac:dyDescent="0.25">
      <c r="A43" s="2845" t="s">
        <v>56</v>
      </c>
      <c r="B43" s="2480" t="s">
        <v>27</v>
      </c>
      <c r="C43" s="2471"/>
      <c r="D43" s="2472"/>
      <c r="E43" s="2847" t="s">
        <v>6</v>
      </c>
      <c r="F43" s="2848"/>
      <c r="G43" s="2848"/>
      <c r="H43" s="2848"/>
      <c r="I43" s="2848"/>
      <c r="J43" s="2848"/>
      <c r="K43" s="2848"/>
      <c r="L43" s="2848"/>
      <c r="M43" s="2848"/>
      <c r="N43" s="2848"/>
      <c r="O43" s="2848"/>
      <c r="P43" s="2848"/>
      <c r="Q43" s="2851" t="s">
        <v>28</v>
      </c>
      <c r="R43" s="2852" t="s">
        <v>29</v>
      </c>
    </row>
    <row r="44" spans="1:90" ht="15" customHeight="1" x14ac:dyDescent="0.25">
      <c r="A44" s="2727"/>
      <c r="B44" s="2473"/>
      <c r="C44" s="2474"/>
      <c r="D44" s="2475"/>
      <c r="E44" s="2841" t="s">
        <v>30</v>
      </c>
      <c r="F44" s="2842"/>
      <c r="G44" s="2841" t="s">
        <v>31</v>
      </c>
      <c r="H44" s="2842"/>
      <c r="I44" s="2841" t="s">
        <v>15</v>
      </c>
      <c r="J44" s="2842"/>
      <c r="K44" s="2841" t="s">
        <v>32</v>
      </c>
      <c r="L44" s="2842"/>
      <c r="M44" s="2841" t="s">
        <v>33</v>
      </c>
      <c r="N44" s="2842"/>
      <c r="O44" s="2841" t="s">
        <v>34</v>
      </c>
      <c r="P44" s="2843"/>
      <c r="Q44" s="2491"/>
      <c r="R44" s="2494"/>
    </row>
    <row r="45" spans="1:90" x14ac:dyDescent="0.25">
      <c r="A45" s="2479"/>
      <c r="B45" s="930" t="s">
        <v>17</v>
      </c>
      <c r="C45" s="991" t="s">
        <v>18</v>
      </c>
      <c r="D45" s="910" t="s">
        <v>19</v>
      </c>
      <c r="E45" s="983" t="s">
        <v>18</v>
      </c>
      <c r="F45" s="909" t="s">
        <v>19</v>
      </c>
      <c r="G45" s="983" t="s">
        <v>18</v>
      </c>
      <c r="H45" s="909" t="s">
        <v>19</v>
      </c>
      <c r="I45" s="983" t="s">
        <v>18</v>
      </c>
      <c r="J45" s="909" t="s">
        <v>19</v>
      </c>
      <c r="K45" s="983" t="s">
        <v>18</v>
      </c>
      <c r="L45" s="909" t="s">
        <v>19</v>
      </c>
      <c r="M45" s="983" t="s">
        <v>18</v>
      </c>
      <c r="N45" s="909" t="s">
        <v>19</v>
      </c>
      <c r="O45" s="983" t="s">
        <v>18</v>
      </c>
      <c r="P45" s="908" t="s">
        <v>19</v>
      </c>
      <c r="Q45" s="2492"/>
      <c r="R45" s="2495"/>
    </row>
    <row r="46" spans="1:90" x14ac:dyDescent="0.25">
      <c r="A46" s="1101" t="s">
        <v>37</v>
      </c>
      <c r="B46" s="1102">
        <f>SUM(C46+D46)</f>
        <v>0</v>
      </c>
      <c r="C46" s="1103">
        <f t="shared" ref="C46:D49" si="8">SUM(E46+G46+I46+K46+M46+O46)</f>
        <v>0</v>
      </c>
      <c r="D46" s="1104">
        <f t="shared" si="8"/>
        <v>0</v>
      </c>
      <c r="E46" s="1089"/>
      <c r="F46" s="1090"/>
      <c r="G46" s="1089"/>
      <c r="H46" s="1090"/>
      <c r="I46" s="1089"/>
      <c r="J46" s="1097"/>
      <c r="K46" s="1089"/>
      <c r="L46" s="1097"/>
      <c r="M46" s="1098"/>
      <c r="N46" s="1097"/>
      <c r="O46" s="1098"/>
      <c r="P46" s="1099"/>
      <c r="Q46" s="1105"/>
      <c r="R46" s="1097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2856" t="s">
        <v>59</v>
      </c>
      <c r="B51" s="2480" t="s">
        <v>5</v>
      </c>
      <c r="C51" s="2471"/>
      <c r="D51" s="2472"/>
      <c r="E51" s="2857" t="s">
        <v>6</v>
      </c>
      <c r="F51" s="2857"/>
      <c r="G51" s="2857"/>
      <c r="H51" s="2841"/>
      <c r="I51" s="2851" t="s">
        <v>28</v>
      </c>
      <c r="J51" s="2852" t="s">
        <v>29</v>
      </c>
    </row>
    <row r="52" spans="1:90" x14ac:dyDescent="0.25">
      <c r="A52" s="2746"/>
      <c r="B52" s="2473"/>
      <c r="C52" s="2474"/>
      <c r="D52" s="2475"/>
      <c r="E52" s="2841" t="s">
        <v>8</v>
      </c>
      <c r="F52" s="2842"/>
      <c r="G52" s="2841" t="s">
        <v>9</v>
      </c>
      <c r="H52" s="2843"/>
      <c r="I52" s="2491"/>
      <c r="J52" s="2494"/>
    </row>
    <row r="53" spans="1:90" x14ac:dyDescent="0.25">
      <c r="A53" s="2506"/>
      <c r="B53" s="930" t="s">
        <v>17</v>
      </c>
      <c r="C53" s="991" t="s">
        <v>18</v>
      </c>
      <c r="D53" s="910" t="s">
        <v>19</v>
      </c>
      <c r="E53" s="983" t="s">
        <v>18</v>
      </c>
      <c r="F53" s="932" t="s">
        <v>19</v>
      </c>
      <c r="G53" s="983" t="s">
        <v>18</v>
      </c>
      <c r="H53" s="934" t="s">
        <v>19</v>
      </c>
      <c r="I53" s="2492"/>
      <c r="J53" s="2495"/>
    </row>
    <row r="54" spans="1:90" ht="21" x14ac:dyDescent="0.25">
      <c r="A54" s="948" t="s">
        <v>60</v>
      </c>
      <c r="B54" s="949">
        <f>SUM(C54+D54)</f>
        <v>0</v>
      </c>
      <c r="C54" s="950">
        <f t="shared" ref="C54:D57" si="13">SUM(E54+G54)</f>
        <v>0</v>
      </c>
      <c r="D54" s="937">
        <f t="shared" si="13"/>
        <v>0</v>
      </c>
      <c r="E54" s="951">
        <f t="shared" ref="E54:J54" si="14">SUM(E55:E57)</f>
        <v>0</v>
      </c>
      <c r="F54" s="952">
        <f t="shared" si="14"/>
        <v>0</v>
      </c>
      <c r="G54" s="953">
        <f t="shared" si="14"/>
        <v>0</v>
      </c>
      <c r="H54" s="954">
        <f t="shared" si="14"/>
        <v>0</v>
      </c>
      <c r="I54" s="955">
        <f t="shared" si="14"/>
        <v>0</v>
      </c>
      <c r="J54" s="956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480" t="s">
        <v>64</v>
      </c>
      <c r="B59" s="2472"/>
      <c r="C59" s="2845" t="s">
        <v>65</v>
      </c>
      <c r="D59" s="2841" t="s">
        <v>66</v>
      </c>
      <c r="E59" s="2843"/>
      <c r="F59" s="2843"/>
      <c r="G59" s="2843"/>
      <c r="H59" s="2843"/>
      <c r="I59" s="2843"/>
      <c r="J59" s="2855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957" t="s">
        <v>67</v>
      </c>
      <c r="E60" s="957" t="s">
        <v>68</v>
      </c>
      <c r="F60" s="957" t="s">
        <v>69</v>
      </c>
      <c r="G60" s="932" t="s">
        <v>70</v>
      </c>
      <c r="H60" s="934" t="s">
        <v>71</v>
      </c>
      <c r="I60" s="958" t="s">
        <v>72</v>
      </c>
      <c r="J60" s="963" t="s">
        <v>73</v>
      </c>
      <c r="K60" s="2501"/>
      <c r="L60" s="2489"/>
    </row>
    <row r="61" spans="1:90" x14ac:dyDescent="0.25">
      <c r="A61" s="2935" t="s">
        <v>74</v>
      </c>
      <c r="B61" s="2936"/>
      <c r="C61" s="1106">
        <f>SUM(D61:H61)</f>
        <v>0</v>
      </c>
      <c r="D61" s="1107"/>
      <c r="E61" s="1107"/>
      <c r="F61" s="1107"/>
      <c r="G61" s="1090"/>
      <c r="H61" s="1108"/>
      <c r="I61" s="1109"/>
      <c r="J61" s="1110"/>
      <c r="K61" s="1108"/>
      <c r="L61" s="1097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480" t="s">
        <v>5</v>
      </c>
      <c r="C69" s="2471"/>
      <c r="D69" s="2472"/>
      <c r="E69" s="2857" t="s">
        <v>6</v>
      </c>
      <c r="F69" s="2857"/>
      <c r="G69" s="2857"/>
      <c r="H69" s="2858"/>
      <c r="I69" s="2851" t="s">
        <v>28</v>
      </c>
      <c r="J69" s="2852" t="s">
        <v>29</v>
      </c>
    </row>
    <row r="70" spans="1:90" x14ac:dyDescent="0.25">
      <c r="A70" s="2489"/>
      <c r="B70" s="2473"/>
      <c r="C70" s="2474"/>
      <c r="D70" s="2475"/>
      <c r="E70" s="2841" t="s">
        <v>10</v>
      </c>
      <c r="F70" s="2842"/>
      <c r="G70" s="2843" t="s">
        <v>11</v>
      </c>
      <c r="H70" s="2855"/>
      <c r="I70" s="2491"/>
      <c r="J70" s="2494"/>
    </row>
    <row r="71" spans="1:90" x14ac:dyDescent="0.25">
      <c r="A71" s="2475"/>
      <c r="B71" s="983" t="s">
        <v>17</v>
      </c>
      <c r="C71" s="991" t="s">
        <v>18</v>
      </c>
      <c r="D71" s="910" t="s">
        <v>19</v>
      </c>
      <c r="E71" s="983" t="s">
        <v>18</v>
      </c>
      <c r="F71" s="932" t="s">
        <v>19</v>
      </c>
      <c r="G71" s="983" t="s">
        <v>18</v>
      </c>
      <c r="H71" s="964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1089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2845" t="s">
        <v>85</v>
      </c>
      <c r="B77" s="2845" t="s">
        <v>65</v>
      </c>
    </row>
    <row r="78" spans="1:90" x14ac:dyDescent="0.25">
      <c r="A78" s="2727"/>
      <c r="B78" s="2479"/>
    </row>
    <row r="79" spans="1:90" x14ac:dyDescent="0.25">
      <c r="A79" s="2479"/>
      <c r="B79" s="965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958" t="s">
        <v>90</v>
      </c>
      <c r="B85" s="957" t="s">
        <v>91</v>
      </c>
      <c r="C85" s="957" t="s">
        <v>38</v>
      </c>
      <c r="D85" s="957" t="s">
        <v>92</v>
      </c>
      <c r="E85" s="957" t="s">
        <v>93</v>
      </c>
    </row>
    <row r="86" spans="1:91" x14ac:dyDescent="0.25">
      <c r="A86" s="1111" t="s">
        <v>94</v>
      </c>
      <c r="B86" s="1107"/>
      <c r="C86" s="1107"/>
      <c r="D86" s="1107"/>
      <c r="E86" s="1107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480" t="s">
        <v>97</v>
      </c>
      <c r="B89" s="2472"/>
      <c r="C89" s="966" t="s">
        <v>98</v>
      </c>
      <c r="D89" s="957" t="s">
        <v>99</v>
      </c>
      <c r="E89" s="957" t="s">
        <v>100</v>
      </c>
      <c r="F89" s="957" t="s">
        <v>101</v>
      </c>
    </row>
    <row r="90" spans="1:91" ht="21" x14ac:dyDescent="0.25">
      <c r="A90" s="2464" t="s">
        <v>102</v>
      </c>
      <c r="B90" s="1101" t="s">
        <v>103</v>
      </c>
      <c r="C90" s="1107"/>
      <c r="D90" s="1112"/>
      <c r="E90" s="1107"/>
      <c r="F90" s="1107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2841" t="s">
        <v>65</v>
      </c>
      <c r="D95" s="2843"/>
      <c r="E95" s="2842"/>
      <c r="F95" s="2841" t="s">
        <v>109</v>
      </c>
      <c r="G95" s="2842"/>
      <c r="H95" s="2841" t="s">
        <v>110</v>
      </c>
      <c r="I95" s="2842"/>
    </row>
    <row r="96" spans="1:91" x14ac:dyDescent="0.25">
      <c r="A96" s="2474"/>
      <c r="B96" s="2475"/>
      <c r="C96" s="930" t="s">
        <v>17</v>
      </c>
      <c r="D96" s="991" t="s">
        <v>18</v>
      </c>
      <c r="E96" s="932" t="s">
        <v>19</v>
      </c>
      <c r="F96" s="983" t="s">
        <v>18</v>
      </c>
      <c r="G96" s="932" t="s">
        <v>19</v>
      </c>
      <c r="H96" s="983" t="s">
        <v>18</v>
      </c>
      <c r="I96" s="985" t="s">
        <v>19</v>
      </c>
    </row>
    <row r="97" spans="1:21" x14ac:dyDescent="0.25">
      <c r="A97" s="2841" t="s">
        <v>65</v>
      </c>
      <c r="B97" s="2842"/>
      <c r="C97" s="951">
        <f t="shared" ref="C97:I97" si="28">SUM(C98:C102)</f>
        <v>0</v>
      </c>
      <c r="D97" s="968">
        <f t="shared" si="28"/>
        <v>0</v>
      </c>
      <c r="E97" s="952">
        <f t="shared" si="28"/>
        <v>0</v>
      </c>
      <c r="F97" s="953">
        <f t="shared" si="28"/>
        <v>0</v>
      </c>
      <c r="G97" s="956">
        <f t="shared" si="28"/>
        <v>0</v>
      </c>
      <c r="H97" s="953">
        <f t="shared" si="28"/>
        <v>0</v>
      </c>
      <c r="I97" s="956">
        <f t="shared" si="28"/>
        <v>0</v>
      </c>
    </row>
    <row r="98" spans="1:21" x14ac:dyDescent="0.25">
      <c r="A98" s="2859" t="s">
        <v>22</v>
      </c>
      <c r="B98" s="2937"/>
      <c r="C98" s="1113">
        <f>SUM(D98+E98)</f>
        <v>0</v>
      </c>
      <c r="D98" s="1114">
        <f t="shared" ref="D98:E102" si="29">SUM(F98+H98)</f>
        <v>0</v>
      </c>
      <c r="E98" s="1115">
        <f t="shared" si="29"/>
        <v>0</v>
      </c>
      <c r="F98" s="1089"/>
      <c r="G98" s="1116"/>
      <c r="H98" s="1089"/>
      <c r="I98" s="1097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526" t="s">
        <v>115</v>
      </c>
      <c r="B105" s="2527"/>
      <c r="C105" s="2480" t="s">
        <v>116</v>
      </c>
      <c r="D105" s="2471"/>
      <c r="E105" s="2472"/>
      <c r="F105" s="2847" t="s">
        <v>6</v>
      </c>
      <c r="G105" s="2848"/>
      <c r="H105" s="2848"/>
      <c r="I105" s="2848"/>
      <c r="J105" s="2848"/>
      <c r="K105" s="2848"/>
      <c r="L105" s="2848"/>
      <c r="M105" s="2848"/>
      <c r="N105" s="2848"/>
      <c r="O105" s="2848"/>
      <c r="P105" s="2848"/>
      <c r="Q105" s="2848"/>
      <c r="R105" s="2848"/>
      <c r="S105" s="2848"/>
      <c r="T105" s="2848"/>
      <c r="U105" s="2861"/>
    </row>
    <row r="106" spans="1:21" ht="15" customHeight="1" x14ac:dyDescent="0.25">
      <c r="A106" s="2754"/>
      <c r="B106" s="2529"/>
      <c r="C106" s="2473"/>
      <c r="D106" s="2474"/>
      <c r="E106" s="2475"/>
      <c r="F106" s="2841" t="s">
        <v>117</v>
      </c>
      <c r="G106" s="2843"/>
      <c r="H106" s="2841" t="s">
        <v>118</v>
      </c>
      <c r="I106" s="2842"/>
      <c r="J106" s="2841" t="s">
        <v>119</v>
      </c>
      <c r="K106" s="2842"/>
      <c r="L106" s="2841" t="s">
        <v>120</v>
      </c>
      <c r="M106" s="2842"/>
      <c r="N106" s="2841" t="s">
        <v>121</v>
      </c>
      <c r="O106" s="2842"/>
      <c r="P106" s="2841" t="s">
        <v>122</v>
      </c>
      <c r="Q106" s="2842"/>
      <c r="R106" s="2841" t="s">
        <v>123</v>
      </c>
      <c r="S106" s="2842"/>
      <c r="T106" s="2841" t="s">
        <v>124</v>
      </c>
      <c r="U106" s="2842"/>
    </row>
    <row r="107" spans="1:21" x14ac:dyDescent="0.25">
      <c r="A107" s="2530"/>
      <c r="B107" s="2531"/>
      <c r="C107" s="930" t="s">
        <v>17</v>
      </c>
      <c r="D107" s="984" t="s">
        <v>18</v>
      </c>
      <c r="E107" s="910" t="s">
        <v>19</v>
      </c>
      <c r="F107" s="983" t="s">
        <v>18</v>
      </c>
      <c r="G107" s="908" t="s">
        <v>19</v>
      </c>
      <c r="H107" s="983" t="s">
        <v>18</v>
      </c>
      <c r="I107" s="909" t="s">
        <v>19</v>
      </c>
      <c r="J107" s="983" t="s">
        <v>18</v>
      </c>
      <c r="K107" s="909" t="s">
        <v>19</v>
      </c>
      <c r="L107" s="983" t="s">
        <v>18</v>
      </c>
      <c r="M107" s="909" t="s">
        <v>19</v>
      </c>
      <c r="N107" s="983" t="s">
        <v>18</v>
      </c>
      <c r="O107" s="909" t="s">
        <v>19</v>
      </c>
      <c r="P107" s="983" t="s">
        <v>18</v>
      </c>
      <c r="Q107" s="909" t="s">
        <v>19</v>
      </c>
      <c r="R107" s="983" t="s">
        <v>18</v>
      </c>
      <c r="S107" s="909" t="s">
        <v>19</v>
      </c>
      <c r="T107" s="983" t="s">
        <v>18</v>
      </c>
      <c r="U107" s="909" t="s">
        <v>19</v>
      </c>
    </row>
    <row r="108" spans="1:21" x14ac:dyDescent="0.25">
      <c r="A108" s="2938" t="s">
        <v>125</v>
      </c>
      <c r="B108" s="2938"/>
      <c r="C108" s="1117">
        <f t="shared" ref="C108:C116" si="30">SUM(D108+E108)</f>
        <v>0</v>
      </c>
      <c r="D108" s="22">
        <f>+H108+J108+L108+N108+P108+R108+T108</f>
        <v>0</v>
      </c>
      <c r="E108" s="1118">
        <f>+I108+K108+M108+O108+Q108+S108+U108</f>
        <v>0</v>
      </c>
      <c r="F108" s="1119"/>
      <c r="G108" s="972"/>
      <c r="H108" s="1089"/>
      <c r="I108" s="1097"/>
      <c r="J108" s="1089"/>
      <c r="K108" s="1097"/>
      <c r="L108" s="1089"/>
      <c r="M108" s="1097"/>
      <c r="N108" s="1089"/>
      <c r="O108" s="1097"/>
      <c r="P108" s="1120"/>
      <c r="Q108" s="1097"/>
      <c r="R108" s="1120"/>
      <c r="S108" s="1097"/>
      <c r="T108" s="1120"/>
      <c r="U108" s="1097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2849" t="s">
        <v>131</v>
      </c>
      <c r="B114" s="973" t="s">
        <v>132</v>
      </c>
      <c r="C114" s="935">
        <f t="shared" si="30"/>
        <v>0</v>
      </c>
      <c r="D114" s="936">
        <f t="shared" ref="D114:E116" si="32">SUM(F114+H114+J114+L114+N114+P114+R114+T114)</f>
        <v>0</v>
      </c>
      <c r="E114" s="1118">
        <f t="shared" si="32"/>
        <v>0</v>
      </c>
      <c r="F114" s="1089"/>
      <c r="G114" s="974"/>
      <c r="H114" s="1089"/>
      <c r="I114" s="1116"/>
      <c r="J114" s="1089"/>
      <c r="K114" s="1097"/>
      <c r="L114" s="1089"/>
      <c r="M114" s="1097"/>
      <c r="N114" s="1089"/>
      <c r="O114" s="1116"/>
      <c r="P114" s="1089"/>
      <c r="Q114" s="1116"/>
      <c r="R114" s="1089"/>
      <c r="S114" s="1116"/>
      <c r="T114" s="1089"/>
      <c r="U114" s="1116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2847" t="s">
        <v>6</v>
      </c>
      <c r="G118" s="2848"/>
      <c r="H118" s="2848"/>
      <c r="I118" s="2848"/>
      <c r="J118" s="2848"/>
      <c r="K118" s="2848"/>
      <c r="L118" s="2848"/>
      <c r="M118" s="2848"/>
      <c r="N118" s="2848"/>
      <c r="O118" s="2848"/>
      <c r="P118" s="2848"/>
      <c r="Q118" s="2848"/>
      <c r="R118" s="2848"/>
      <c r="S118" s="2848"/>
      <c r="T118" s="2542"/>
      <c r="U118" s="2542"/>
      <c r="V118" s="2848"/>
      <c r="W118" s="2848"/>
      <c r="X118" s="2848"/>
      <c r="Y118" s="2848"/>
      <c r="Z118" s="2848"/>
      <c r="AA118" s="2861"/>
    </row>
    <row r="119" spans="1:27" ht="15" customHeight="1" x14ac:dyDescent="0.25">
      <c r="A119" s="2727"/>
      <c r="B119" s="2727"/>
      <c r="C119" s="2541"/>
      <c r="D119" s="2474"/>
      <c r="E119" s="2475"/>
      <c r="F119" s="2841" t="s">
        <v>136</v>
      </c>
      <c r="G119" s="2842"/>
      <c r="H119" s="2841" t="s">
        <v>137</v>
      </c>
      <c r="I119" s="2842"/>
      <c r="J119" s="2841" t="s">
        <v>138</v>
      </c>
      <c r="K119" s="2842"/>
      <c r="L119" s="2843" t="s">
        <v>139</v>
      </c>
      <c r="M119" s="2842"/>
      <c r="N119" s="2841" t="s">
        <v>109</v>
      </c>
      <c r="O119" s="2842"/>
      <c r="P119" s="2841" t="s">
        <v>110</v>
      </c>
      <c r="Q119" s="2842"/>
      <c r="R119" s="2841" t="s">
        <v>140</v>
      </c>
      <c r="S119" s="2842"/>
      <c r="T119" s="2841" t="s">
        <v>141</v>
      </c>
      <c r="U119" s="2842"/>
      <c r="V119" s="2841" t="s">
        <v>142</v>
      </c>
      <c r="W119" s="2842"/>
      <c r="X119" s="2841" t="s">
        <v>143</v>
      </c>
      <c r="Y119" s="2842"/>
      <c r="Z119" s="2863" t="s">
        <v>124</v>
      </c>
      <c r="AA119" s="2864"/>
    </row>
    <row r="120" spans="1:27" x14ac:dyDescent="0.25">
      <c r="A120" s="2479"/>
      <c r="B120" s="2479"/>
      <c r="C120" s="983" t="s">
        <v>17</v>
      </c>
      <c r="D120" s="984" t="s">
        <v>18</v>
      </c>
      <c r="E120" s="985" t="s">
        <v>19</v>
      </c>
      <c r="F120" s="983" t="s">
        <v>18</v>
      </c>
      <c r="G120" s="910" t="s">
        <v>19</v>
      </c>
      <c r="H120" s="983" t="s">
        <v>18</v>
      </c>
      <c r="I120" s="910" t="s">
        <v>19</v>
      </c>
      <c r="J120" s="983" t="s">
        <v>18</v>
      </c>
      <c r="K120" s="910" t="s">
        <v>19</v>
      </c>
      <c r="L120" s="991" t="s">
        <v>18</v>
      </c>
      <c r="M120" s="910" t="s">
        <v>19</v>
      </c>
      <c r="N120" s="983" t="s">
        <v>18</v>
      </c>
      <c r="O120" s="910" t="s">
        <v>19</v>
      </c>
      <c r="P120" s="983" t="s">
        <v>18</v>
      </c>
      <c r="Q120" s="910" t="s">
        <v>19</v>
      </c>
      <c r="R120" s="983" t="s">
        <v>18</v>
      </c>
      <c r="S120" s="957" t="s">
        <v>19</v>
      </c>
      <c r="T120" s="983" t="s">
        <v>18</v>
      </c>
      <c r="U120" s="910" t="s">
        <v>19</v>
      </c>
      <c r="V120" s="983" t="s">
        <v>18</v>
      </c>
      <c r="W120" s="910" t="s">
        <v>19</v>
      </c>
      <c r="X120" s="983" t="s">
        <v>18</v>
      </c>
      <c r="Y120" s="910" t="s">
        <v>19</v>
      </c>
      <c r="Z120" s="975" t="s">
        <v>18</v>
      </c>
      <c r="AA120" s="229" t="s">
        <v>19</v>
      </c>
    </row>
    <row r="121" spans="1:27" x14ac:dyDescent="0.25">
      <c r="A121" s="2939" t="s">
        <v>144</v>
      </c>
      <c r="B121" s="1094" t="s">
        <v>145</v>
      </c>
      <c r="C121" s="1113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121">
        <f t="shared" si="34"/>
        <v>0</v>
      </c>
      <c r="F121" s="1089"/>
      <c r="G121" s="1116"/>
      <c r="H121" s="1089"/>
      <c r="I121" s="1097"/>
      <c r="J121" s="1089"/>
      <c r="K121" s="1097"/>
      <c r="L121" s="976"/>
      <c r="M121" s="1097"/>
      <c r="N121" s="1089"/>
      <c r="O121" s="1097"/>
      <c r="P121" s="1089"/>
      <c r="Q121" s="1097"/>
      <c r="R121" s="1089"/>
      <c r="S121" s="1097"/>
      <c r="T121" s="1089"/>
      <c r="U121" s="1097"/>
      <c r="V121" s="1120"/>
      <c r="W121" s="1097"/>
      <c r="X121" s="1120"/>
      <c r="Y121" s="1097"/>
      <c r="Z121" s="974"/>
      <c r="AA121" s="1122"/>
    </row>
    <row r="122" spans="1:27" x14ac:dyDescent="0.25">
      <c r="A122" s="2546"/>
      <c r="B122" s="915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916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916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917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2939" t="s">
        <v>150</v>
      </c>
      <c r="B126" s="1094" t="s">
        <v>145</v>
      </c>
      <c r="C126" s="1113">
        <f t="shared" si="33"/>
        <v>0</v>
      </c>
      <c r="D126" s="230">
        <f t="shared" si="34"/>
        <v>0</v>
      </c>
      <c r="E126" s="1121">
        <f t="shared" si="34"/>
        <v>0</v>
      </c>
      <c r="F126" s="1089"/>
      <c r="G126" s="1116"/>
      <c r="H126" s="1089"/>
      <c r="I126" s="1097"/>
      <c r="J126" s="1089"/>
      <c r="K126" s="1097"/>
      <c r="L126" s="976"/>
      <c r="M126" s="1097"/>
      <c r="N126" s="1089"/>
      <c r="O126" s="1097"/>
      <c r="P126" s="1089"/>
      <c r="Q126" s="1097"/>
      <c r="R126" s="1089"/>
      <c r="S126" s="1097"/>
      <c r="T126" s="1089"/>
      <c r="U126" s="1097"/>
      <c r="V126" s="1120"/>
      <c r="W126" s="1097"/>
      <c r="X126" s="1120"/>
      <c r="Y126" s="1097"/>
      <c r="Z126" s="974"/>
      <c r="AA126" s="1122"/>
    </row>
    <row r="127" spans="1:27" x14ac:dyDescent="0.25">
      <c r="A127" s="2546"/>
      <c r="B127" s="915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916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916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917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2849" t="s">
        <v>151</v>
      </c>
      <c r="B131" s="1094" t="s">
        <v>145</v>
      </c>
      <c r="C131" s="1113">
        <f t="shared" si="33"/>
        <v>0</v>
      </c>
      <c r="D131" s="230">
        <f t="shared" si="34"/>
        <v>0</v>
      </c>
      <c r="E131" s="1121">
        <f t="shared" si="34"/>
        <v>0</v>
      </c>
      <c r="F131" s="1089"/>
      <c r="G131" s="1116"/>
      <c r="H131" s="1089"/>
      <c r="I131" s="1097"/>
      <c r="J131" s="1089"/>
      <c r="K131" s="1097"/>
      <c r="L131" s="976"/>
      <c r="M131" s="1097"/>
      <c r="N131" s="1089"/>
      <c r="O131" s="1097"/>
      <c r="P131" s="1089"/>
      <c r="Q131" s="1097"/>
      <c r="R131" s="1089"/>
      <c r="S131" s="1097"/>
      <c r="T131" s="1089"/>
      <c r="U131" s="1097"/>
      <c r="V131" s="1120"/>
      <c r="W131" s="1097"/>
      <c r="X131" s="1120"/>
      <c r="Y131" s="1097"/>
      <c r="Z131" s="974"/>
      <c r="AA131" s="1122"/>
    </row>
    <row r="132" spans="1:27" x14ac:dyDescent="0.25">
      <c r="A132" s="2732"/>
      <c r="B132" s="915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916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916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917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2939" t="s">
        <v>152</v>
      </c>
      <c r="B136" s="1094" t="s">
        <v>145</v>
      </c>
      <c r="C136" s="1113">
        <f t="shared" si="33"/>
        <v>0</v>
      </c>
      <c r="D136" s="230">
        <f t="shared" si="34"/>
        <v>0</v>
      </c>
      <c r="E136" s="1121">
        <f t="shared" si="34"/>
        <v>0</v>
      </c>
      <c r="F136" s="1089"/>
      <c r="G136" s="1116"/>
      <c r="H136" s="1089"/>
      <c r="I136" s="1097"/>
      <c r="J136" s="1089"/>
      <c r="K136" s="1097"/>
      <c r="L136" s="976"/>
      <c r="M136" s="1097"/>
      <c r="N136" s="1089"/>
      <c r="O136" s="1097"/>
      <c r="P136" s="1089"/>
      <c r="Q136" s="1097"/>
      <c r="R136" s="1089"/>
      <c r="S136" s="1097"/>
      <c r="T136" s="1089"/>
      <c r="U136" s="1097"/>
      <c r="V136" s="1120"/>
      <c r="W136" s="1097"/>
      <c r="X136" s="1120"/>
      <c r="Y136" s="1097"/>
      <c r="Z136" s="974"/>
      <c r="AA136" s="1122"/>
    </row>
    <row r="137" spans="1:27" x14ac:dyDescent="0.25">
      <c r="A137" s="2546"/>
      <c r="B137" s="915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916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916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917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2939" t="s">
        <v>153</v>
      </c>
      <c r="B141" s="1094" t="s">
        <v>145</v>
      </c>
      <c r="C141" s="1113">
        <f t="shared" si="33"/>
        <v>0</v>
      </c>
      <c r="D141" s="230">
        <f t="shared" si="34"/>
        <v>0</v>
      </c>
      <c r="E141" s="1121">
        <f t="shared" si="34"/>
        <v>0</v>
      </c>
      <c r="F141" s="1089"/>
      <c r="G141" s="1116"/>
      <c r="H141" s="1089"/>
      <c r="I141" s="1097"/>
      <c r="J141" s="1089"/>
      <c r="K141" s="1097"/>
      <c r="L141" s="976"/>
      <c r="M141" s="1097"/>
      <c r="N141" s="1089"/>
      <c r="O141" s="1097"/>
      <c r="P141" s="1089"/>
      <c r="Q141" s="1097"/>
      <c r="R141" s="1089"/>
      <c r="S141" s="1097"/>
      <c r="T141" s="1089"/>
      <c r="U141" s="1097"/>
      <c r="V141" s="1120"/>
      <c r="W141" s="1097"/>
      <c r="X141" s="1120"/>
      <c r="Y141" s="1097"/>
      <c r="Z141" s="974"/>
      <c r="AA141" s="1122"/>
    </row>
    <row r="142" spans="1:27" x14ac:dyDescent="0.25">
      <c r="A142" s="2546"/>
      <c r="B142" s="915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916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916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917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2849" t="s">
        <v>154</v>
      </c>
      <c r="B146" s="1094" t="s">
        <v>145</v>
      </c>
      <c r="C146" s="1113">
        <f t="shared" si="33"/>
        <v>0</v>
      </c>
      <c r="D146" s="230">
        <f t="shared" si="34"/>
        <v>0</v>
      </c>
      <c r="E146" s="1121">
        <f t="shared" si="34"/>
        <v>0</v>
      </c>
      <c r="F146" s="1089"/>
      <c r="G146" s="1116"/>
      <c r="H146" s="1089"/>
      <c r="I146" s="1097"/>
      <c r="J146" s="1089"/>
      <c r="K146" s="1097"/>
      <c r="L146" s="976"/>
      <c r="M146" s="1097"/>
      <c r="N146" s="1089"/>
      <c r="O146" s="1097"/>
      <c r="P146" s="1089"/>
      <c r="Q146" s="1097"/>
      <c r="R146" s="1089"/>
      <c r="S146" s="1097"/>
      <c r="T146" s="1089"/>
      <c r="U146" s="1097"/>
      <c r="V146" s="1120"/>
      <c r="W146" s="1097"/>
      <c r="X146" s="1120"/>
      <c r="Y146" s="1097"/>
      <c r="Z146" s="974"/>
      <c r="AA146" s="1122"/>
    </row>
    <row r="147" spans="1:27" x14ac:dyDescent="0.25">
      <c r="A147" s="2732"/>
      <c r="B147" s="915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916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916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917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2841" t="s">
        <v>155</v>
      </c>
      <c r="B151" s="2842"/>
      <c r="C151" s="977">
        <f t="shared" ref="C151:AA151" si="35">SUM(C121:C150)</f>
        <v>0</v>
      </c>
      <c r="D151" s="978">
        <f t="shared" si="35"/>
        <v>0</v>
      </c>
      <c r="E151" s="979">
        <f t="shared" si="35"/>
        <v>0</v>
      </c>
      <c r="F151" s="977">
        <f t="shared" si="35"/>
        <v>0</v>
      </c>
      <c r="G151" s="980">
        <f t="shared" si="35"/>
        <v>0</v>
      </c>
      <c r="H151" s="977">
        <f t="shared" si="35"/>
        <v>0</v>
      </c>
      <c r="I151" s="980">
        <f t="shared" si="35"/>
        <v>0</v>
      </c>
      <c r="J151" s="977">
        <f t="shared" si="35"/>
        <v>0</v>
      </c>
      <c r="K151" s="980">
        <f t="shared" si="35"/>
        <v>0</v>
      </c>
      <c r="L151" s="977">
        <f t="shared" si="35"/>
        <v>0</v>
      </c>
      <c r="M151" s="980">
        <f t="shared" si="35"/>
        <v>0</v>
      </c>
      <c r="N151" s="977">
        <f t="shared" si="35"/>
        <v>0</v>
      </c>
      <c r="O151" s="980">
        <f t="shared" si="35"/>
        <v>0</v>
      </c>
      <c r="P151" s="977">
        <f t="shared" si="35"/>
        <v>0</v>
      </c>
      <c r="Q151" s="980">
        <f t="shared" si="35"/>
        <v>0</v>
      </c>
      <c r="R151" s="977">
        <f t="shared" si="35"/>
        <v>0</v>
      </c>
      <c r="S151" s="980">
        <f t="shared" si="35"/>
        <v>0</v>
      </c>
      <c r="T151" s="977">
        <f t="shared" si="35"/>
        <v>0</v>
      </c>
      <c r="U151" s="980">
        <f t="shared" si="35"/>
        <v>0</v>
      </c>
      <c r="V151" s="977">
        <f t="shared" si="35"/>
        <v>0</v>
      </c>
      <c r="W151" s="980">
        <f t="shared" si="35"/>
        <v>0</v>
      </c>
      <c r="X151" s="977">
        <f t="shared" si="35"/>
        <v>0</v>
      </c>
      <c r="Y151" s="980">
        <f t="shared" si="35"/>
        <v>0</v>
      </c>
      <c r="Z151" s="981">
        <f t="shared" si="35"/>
        <v>0</v>
      </c>
      <c r="AA151" s="982">
        <f t="shared" si="35"/>
        <v>0</v>
      </c>
    </row>
    <row r="152" spans="1:27" x14ac:dyDescent="0.25">
      <c r="A152" s="2740" t="s">
        <v>156</v>
      </c>
      <c r="B152" s="915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915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916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916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917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2543" t="s">
        <v>157</v>
      </c>
      <c r="B157" s="1094" t="s">
        <v>145</v>
      </c>
      <c r="C157" s="1113">
        <f t="shared" si="36"/>
        <v>0</v>
      </c>
      <c r="D157" s="230">
        <f t="shared" si="37"/>
        <v>0</v>
      </c>
      <c r="E157" s="1121">
        <f t="shared" si="37"/>
        <v>0</v>
      </c>
      <c r="F157" s="1089"/>
      <c r="G157" s="1116"/>
      <c r="H157" s="1089"/>
      <c r="I157" s="1097"/>
      <c r="J157" s="1089"/>
      <c r="K157" s="1097"/>
      <c r="L157" s="976"/>
      <c r="M157" s="1097"/>
      <c r="N157" s="1089"/>
      <c r="O157" s="1097"/>
      <c r="P157" s="1089"/>
      <c r="Q157" s="1097"/>
      <c r="R157" s="1089"/>
      <c r="S157" s="1097"/>
      <c r="T157" s="1089"/>
      <c r="U157" s="1097"/>
      <c r="V157" s="1120"/>
      <c r="W157" s="1097"/>
      <c r="X157" s="1120"/>
      <c r="Y157" s="1097"/>
      <c r="Z157" s="974"/>
      <c r="AA157" s="1122"/>
    </row>
    <row r="158" spans="1:27" x14ac:dyDescent="0.25">
      <c r="A158" s="2740"/>
      <c r="B158" s="915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916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916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917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2841" t="s">
        <v>155</v>
      </c>
      <c r="B162" s="2842"/>
      <c r="C162" s="977">
        <f t="shared" ref="C162:AA162" si="38">SUM(C152:C161)</f>
        <v>0</v>
      </c>
      <c r="D162" s="978">
        <f t="shared" si="38"/>
        <v>0</v>
      </c>
      <c r="E162" s="979">
        <f t="shared" si="38"/>
        <v>0</v>
      </c>
      <c r="F162" s="977">
        <f t="shared" si="38"/>
        <v>0</v>
      </c>
      <c r="G162" s="980">
        <f t="shared" si="38"/>
        <v>0</v>
      </c>
      <c r="H162" s="977">
        <f t="shared" si="38"/>
        <v>0</v>
      </c>
      <c r="I162" s="980">
        <f t="shared" si="38"/>
        <v>0</v>
      </c>
      <c r="J162" s="977">
        <f t="shared" si="38"/>
        <v>0</v>
      </c>
      <c r="K162" s="980">
        <f t="shared" si="38"/>
        <v>0</v>
      </c>
      <c r="L162" s="977">
        <f t="shared" si="38"/>
        <v>0</v>
      </c>
      <c r="M162" s="980">
        <f t="shared" si="38"/>
        <v>0</v>
      </c>
      <c r="N162" s="977">
        <f t="shared" si="38"/>
        <v>0</v>
      </c>
      <c r="O162" s="980">
        <f t="shared" si="38"/>
        <v>0</v>
      </c>
      <c r="P162" s="977">
        <f t="shared" si="38"/>
        <v>0</v>
      </c>
      <c r="Q162" s="980">
        <f t="shared" si="38"/>
        <v>0</v>
      </c>
      <c r="R162" s="977">
        <f t="shared" si="38"/>
        <v>0</v>
      </c>
      <c r="S162" s="980">
        <f t="shared" si="38"/>
        <v>0</v>
      </c>
      <c r="T162" s="977">
        <f t="shared" si="38"/>
        <v>0</v>
      </c>
      <c r="U162" s="980">
        <f t="shared" si="38"/>
        <v>0</v>
      </c>
      <c r="V162" s="977">
        <f t="shared" si="38"/>
        <v>0</v>
      </c>
      <c r="W162" s="980">
        <f t="shared" si="38"/>
        <v>0</v>
      </c>
      <c r="X162" s="977">
        <f t="shared" si="38"/>
        <v>0</v>
      </c>
      <c r="Y162" s="980">
        <f t="shared" si="38"/>
        <v>0</v>
      </c>
      <c r="Z162" s="981">
        <f t="shared" si="38"/>
        <v>0</v>
      </c>
      <c r="AA162" s="982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480" t="s">
        <v>65</v>
      </c>
      <c r="D164" s="2471"/>
      <c r="E164" s="2472"/>
      <c r="F164" s="2841" t="s">
        <v>6</v>
      </c>
      <c r="G164" s="2843"/>
      <c r="H164" s="2843"/>
      <c r="I164" s="2843"/>
      <c r="J164" s="2843"/>
      <c r="K164" s="2843"/>
      <c r="L164" s="2843"/>
      <c r="M164" s="2843"/>
      <c r="N164" s="2843"/>
      <c r="O164" s="2843"/>
      <c r="P164" s="2843"/>
      <c r="Q164" s="2843"/>
      <c r="R164" s="2843"/>
      <c r="S164" s="2843"/>
      <c r="T164" s="2843"/>
      <c r="U164" s="2843"/>
      <c r="V164" s="2843"/>
      <c r="W164" s="2843"/>
      <c r="X164" s="2843"/>
      <c r="Y164" s="2843"/>
      <c r="Z164" s="2843"/>
      <c r="AA164" s="2843"/>
      <c r="AB164" s="2843"/>
      <c r="AC164" s="2843"/>
      <c r="AD164" s="2843"/>
      <c r="AE164" s="2843"/>
      <c r="AF164" s="2843"/>
      <c r="AG164" s="2843"/>
      <c r="AH164" s="2843"/>
      <c r="AI164" s="2843"/>
      <c r="AJ164" s="2843"/>
      <c r="AK164" s="2843"/>
      <c r="AL164" s="2843"/>
      <c r="AM164" s="2842"/>
    </row>
    <row r="165" spans="1:39" ht="15" customHeight="1" x14ac:dyDescent="0.25">
      <c r="A165" s="2540"/>
      <c r="B165" s="2489"/>
      <c r="C165" s="2541"/>
      <c r="D165" s="2474"/>
      <c r="E165" s="2475"/>
      <c r="F165" s="2841" t="s">
        <v>159</v>
      </c>
      <c r="G165" s="2842"/>
      <c r="H165" s="2841" t="s">
        <v>139</v>
      </c>
      <c r="I165" s="2842"/>
      <c r="J165" s="2841" t="s">
        <v>109</v>
      </c>
      <c r="K165" s="2842"/>
      <c r="L165" s="2867" t="s">
        <v>110</v>
      </c>
      <c r="M165" s="2868"/>
      <c r="N165" s="2868" t="s">
        <v>140</v>
      </c>
      <c r="O165" s="2869"/>
      <c r="P165" s="2841" t="s">
        <v>160</v>
      </c>
      <c r="Q165" s="2842"/>
      <c r="R165" s="2843" t="s">
        <v>161</v>
      </c>
      <c r="S165" s="2842"/>
      <c r="T165" s="2843" t="s">
        <v>162</v>
      </c>
      <c r="U165" s="2842"/>
      <c r="V165" s="2841" t="s">
        <v>163</v>
      </c>
      <c r="W165" s="2842"/>
      <c r="X165" s="2843" t="s">
        <v>164</v>
      </c>
      <c r="Y165" s="2842"/>
      <c r="Z165" s="2863" t="s">
        <v>165</v>
      </c>
      <c r="AA165" s="2864"/>
      <c r="AB165" s="2863" t="s">
        <v>166</v>
      </c>
      <c r="AC165" s="2864"/>
      <c r="AD165" s="2863" t="s">
        <v>167</v>
      </c>
      <c r="AE165" s="2864"/>
      <c r="AF165" s="2863" t="s">
        <v>142</v>
      </c>
      <c r="AG165" s="2864"/>
      <c r="AH165" s="2863" t="s">
        <v>168</v>
      </c>
      <c r="AI165" s="2864"/>
      <c r="AJ165" s="2863" t="s">
        <v>169</v>
      </c>
      <c r="AK165" s="2864"/>
      <c r="AL165" s="2870" t="s">
        <v>124</v>
      </c>
      <c r="AM165" s="2864"/>
    </row>
    <row r="166" spans="1:39" x14ac:dyDescent="0.25">
      <c r="A166" s="2474"/>
      <c r="B166" s="2475"/>
      <c r="C166" s="930" t="s">
        <v>17</v>
      </c>
      <c r="D166" s="986" t="s">
        <v>18</v>
      </c>
      <c r="E166" s="914" t="s">
        <v>19</v>
      </c>
      <c r="F166" s="987" t="s">
        <v>18</v>
      </c>
      <c r="G166" s="914" t="s">
        <v>19</v>
      </c>
      <c r="H166" s="987" t="s">
        <v>18</v>
      </c>
      <c r="I166" s="914" t="s">
        <v>19</v>
      </c>
      <c r="J166" s="987" t="s">
        <v>18</v>
      </c>
      <c r="K166" s="914" t="s">
        <v>19</v>
      </c>
      <c r="L166" s="983" t="s">
        <v>18</v>
      </c>
      <c r="M166" s="277" t="s">
        <v>19</v>
      </c>
      <c r="N166" s="984" t="s">
        <v>18</v>
      </c>
      <c r="O166" s="985" t="s">
        <v>19</v>
      </c>
      <c r="P166" s="984" t="s">
        <v>18</v>
      </c>
      <c r="Q166" s="985" t="s">
        <v>19</v>
      </c>
      <c r="R166" s="991" t="s">
        <v>18</v>
      </c>
      <c r="S166" s="910" t="s">
        <v>19</v>
      </c>
      <c r="T166" s="991" t="s">
        <v>18</v>
      </c>
      <c r="U166" s="910" t="s">
        <v>19</v>
      </c>
      <c r="V166" s="983" t="s">
        <v>18</v>
      </c>
      <c r="W166" s="910" t="s">
        <v>19</v>
      </c>
      <c r="X166" s="991" t="s">
        <v>18</v>
      </c>
      <c r="Y166" s="910" t="s">
        <v>19</v>
      </c>
      <c r="Z166" s="975" t="s">
        <v>18</v>
      </c>
      <c r="AA166" s="229" t="s">
        <v>19</v>
      </c>
      <c r="AB166" s="975" t="s">
        <v>18</v>
      </c>
      <c r="AC166" s="229" t="s">
        <v>19</v>
      </c>
      <c r="AD166" s="975" t="s">
        <v>18</v>
      </c>
      <c r="AE166" s="229" t="s">
        <v>19</v>
      </c>
      <c r="AF166" s="975" t="s">
        <v>18</v>
      </c>
      <c r="AG166" s="229" t="s">
        <v>19</v>
      </c>
      <c r="AH166" s="975" t="s">
        <v>18</v>
      </c>
      <c r="AI166" s="229" t="s">
        <v>19</v>
      </c>
      <c r="AJ166" s="975" t="s">
        <v>18</v>
      </c>
      <c r="AK166" s="229" t="s">
        <v>19</v>
      </c>
      <c r="AL166" s="988" t="s">
        <v>18</v>
      </c>
      <c r="AM166" s="229" t="s">
        <v>19</v>
      </c>
    </row>
    <row r="167" spans="1:39" x14ac:dyDescent="0.25">
      <c r="A167" s="2554" t="s">
        <v>170</v>
      </c>
      <c r="B167" s="1123" t="s">
        <v>171</v>
      </c>
      <c r="C167" s="1113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115">
        <f t="shared" si="40"/>
        <v>0</v>
      </c>
      <c r="F167" s="1089"/>
      <c r="G167" s="1097"/>
      <c r="H167" s="1089"/>
      <c r="I167" s="1097"/>
      <c r="J167" s="1089"/>
      <c r="K167" s="1097"/>
      <c r="L167" s="1089"/>
      <c r="M167" s="279"/>
      <c r="N167" s="279"/>
      <c r="O167" s="1097"/>
      <c r="P167" s="1089"/>
      <c r="Q167" s="1097"/>
      <c r="R167" s="1124"/>
      <c r="S167" s="1097"/>
      <c r="T167" s="1124"/>
      <c r="U167" s="1097"/>
      <c r="V167" s="1089"/>
      <c r="W167" s="1097"/>
      <c r="X167" s="1124"/>
      <c r="Y167" s="1097"/>
      <c r="Z167" s="1125"/>
      <c r="AA167" s="1122"/>
      <c r="AB167" s="1125"/>
      <c r="AC167" s="1122"/>
      <c r="AD167" s="1125"/>
      <c r="AE167" s="1122"/>
      <c r="AF167" s="1125"/>
      <c r="AG167" s="1122"/>
      <c r="AH167" s="1125"/>
      <c r="AI167" s="1122"/>
      <c r="AJ167" s="1125"/>
      <c r="AK167" s="1122"/>
      <c r="AL167" s="1126"/>
      <c r="AM167" s="1122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1123" t="s">
        <v>171</v>
      </c>
      <c r="C170" s="1113">
        <f t="shared" si="39"/>
        <v>0</v>
      </c>
      <c r="D170" s="230">
        <f t="shared" si="40"/>
        <v>0</v>
      </c>
      <c r="E170" s="1115">
        <f t="shared" si="40"/>
        <v>0</v>
      </c>
      <c r="F170" s="1089"/>
      <c r="G170" s="1097"/>
      <c r="H170" s="1089"/>
      <c r="I170" s="1097"/>
      <c r="J170" s="1089"/>
      <c r="K170" s="1097"/>
      <c r="L170" s="1089"/>
      <c r="M170" s="279"/>
      <c r="N170" s="279"/>
      <c r="O170" s="1097"/>
      <c r="P170" s="1089"/>
      <c r="Q170" s="1097"/>
      <c r="R170" s="1124"/>
      <c r="S170" s="1097"/>
      <c r="T170" s="1124"/>
      <c r="U170" s="1097"/>
      <c r="V170" s="1089"/>
      <c r="W170" s="1097"/>
      <c r="X170" s="1124"/>
      <c r="Y170" s="1097"/>
      <c r="Z170" s="1125"/>
      <c r="AA170" s="1122"/>
      <c r="AB170" s="1125"/>
      <c r="AC170" s="1122"/>
      <c r="AD170" s="1125"/>
      <c r="AE170" s="1122"/>
      <c r="AF170" s="1125"/>
      <c r="AG170" s="1122"/>
      <c r="AH170" s="1125"/>
      <c r="AI170" s="1122"/>
      <c r="AJ170" s="1125"/>
      <c r="AK170" s="1122"/>
      <c r="AL170" s="1126"/>
      <c r="AM170" s="1122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2845" t="s">
        <v>25</v>
      </c>
      <c r="B174" s="2845" t="s">
        <v>26</v>
      </c>
      <c r="C174" s="2480" t="s">
        <v>65</v>
      </c>
      <c r="D174" s="2471"/>
      <c r="E174" s="2472"/>
      <c r="F174" s="2841" t="s">
        <v>6</v>
      </c>
      <c r="G174" s="2843"/>
      <c r="H174" s="2843"/>
      <c r="I174" s="2843"/>
      <c r="J174" s="2843"/>
      <c r="K174" s="2843"/>
      <c r="L174" s="2843"/>
      <c r="M174" s="2843"/>
      <c r="N174" s="2843"/>
      <c r="O174" s="2842"/>
    </row>
    <row r="175" spans="1:39" ht="15" customHeight="1" x14ac:dyDescent="0.25">
      <c r="A175" s="2727"/>
      <c r="B175" s="2727"/>
      <c r="C175" s="2541"/>
      <c r="D175" s="2474"/>
      <c r="E175" s="2475"/>
      <c r="F175" s="2841" t="s">
        <v>167</v>
      </c>
      <c r="G175" s="2842"/>
      <c r="H175" s="2841" t="s">
        <v>142</v>
      </c>
      <c r="I175" s="2842"/>
      <c r="J175" s="2841" t="s">
        <v>168</v>
      </c>
      <c r="K175" s="2842"/>
      <c r="L175" s="2841" t="s">
        <v>169</v>
      </c>
      <c r="M175" s="2842"/>
      <c r="N175" s="2841" t="s">
        <v>124</v>
      </c>
      <c r="O175" s="2842"/>
    </row>
    <row r="176" spans="1:39" x14ac:dyDescent="0.25">
      <c r="A176" s="2479"/>
      <c r="B176" s="2479"/>
      <c r="C176" s="930" t="s">
        <v>17</v>
      </c>
      <c r="D176" s="986" t="s">
        <v>18</v>
      </c>
      <c r="E176" s="914" t="s">
        <v>19</v>
      </c>
      <c r="F176" s="987" t="s">
        <v>18</v>
      </c>
      <c r="G176" s="914" t="s">
        <v>19</v>
      </c>
      <c r="H176" s="987" t="s">
        <v>18</v>
      </c>
      <c r="I176" s="914" t="s">
        <v>19</v>
      </c>
      <c r="J176" s="987" t="s">
        <v>18</v>
      </c>
      <c r="K176" s="914" t="s">
        <v>19</v>
      </c>
      <c r="L176" s="987" t="s">
        <v>18</v>
      </c>
      <c r="M176" s="914" t="s">
        <v>19</v>
      </c>
      <c r="N176" s="987" t="s">
        <v>18</v>
      </c>
      <c r="O176" s="914" t="s">
        <v>19</v>
      </c>
    </row>
    <row r="177" spans="1:17" x14ac:dyDescent="0.25">
      <c r="A177" s="2849" t="s">
        <v>176</v>
      </c>
      <c r="B177" s="1123" t="s">
        <v>177</v>
      </c>
      <c r="C177" s="1113">
        <f t="shared" ref="C177:C182" si="41">SUM(D177+E177)</f>
        <v>0</v>
      </c>
      <c r="D177" s="230">
        <f t="shared" ref="D177:E182" si="42">SUM(F177+H177+J177+L177+N177)</f>
        <v>0</v>
      </c>
      <c r="E177" s="1115">
        <f t="shared" si="42"/>
        <v>0</v>
      </c>
      <c r="F177" s="1089"/>
      <c r="G177" s="1099"/>
      <c r="H177" s="1089"/>
      <c r="I177" s="1097"/>
      <c r="J177" s="1124"/>
      <c r="K177" s="1099"/>
      <c r="L177" s="1089"/>
      <c r="M177" s="1097"/>
      <c r="N177" s="1089"/>
      <c r="O177" s="1097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2849" t="s">
        <v>180</v>
      </c>
      <c r="B180" s="1123" t="s">
        <v>177</v>
      </c>
      <c r="C180" s="1113">
        <f t="shared" si="41"/>
        <v>0</v>
      </c>
      <c r="D180" s="230">
        <f t="shared" si="42"/>
        <v>0</v>
      </c>
      <c r="E180" s="1115">
        <f t="shared" si="42"/>
        <v>0</v>
      </c>
      <c r="F180" s="1089"/>
      <c r="G180" s="1097"/>
      <c r="H180" s="1089"/>
      <c r="I180" s="1099"/>
      <c r="J180" s="1089"/>
      <c r="K180" s="1097"/>
      <c r="L180" s="1124"/>
      <c r="M180" s="1099"/>
      <c r="N180" s="1089"/>
      <c r="O180" s="1097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480" t="s">
        <v>182</v>
      </c>
      <c r="B184" s="2472"/>
      <c r="C184" s="2480" t="s">
        <v>65</v>
      </c>
      <c r="D184" s="2471"/>
      <c r="E184" s="2472"/>
      <c r="F184" s="2841" t="s">
        <v>6</v>
      </c>
      <c r="G184" s="2843"/>
      <c r="H184" s="2843"/>
      <c r="I184" s="2843"/>
      <c r="J184" s="2843"/>
      <c r="K184" s="2843"/>
      <c r="L184" s="2843"/>
      <c r="M184" s="2843"/>
      <c r="N184" s="2843"/>
      <c r="O184" s="2843"/>
      <c r="P184" s="2843"/>
      <c r="Q184" s="2842"/>
    </row>
    <row r="185" spans="1:17" ht="15" customHeight="1" x14ac:dyDescent="0.25">
      <c r="A185" s="2759"/>
      <c r="B185" s="2489"/>
      <c r="C185" s="2541"/>
      <c r="D185" s="2474"/>
      <c r="E185" s="2475"/>
      <c r="F185" s="2841" t="s">
        <v>142</v>
      </c>
      <c r="G185" s="2842"/>
      <c r="H185" s="2841" t="s">
        <v>168</v>
      </c>
      <c r="I185" s="2842"/>
      <c r="J185" s="2841" t="s">
        <v>169</v>
      </c>
      <c r="K185" s="2842"/>
      <c r="L185" s="2841" t="s">
        <v>183</v>
      </c>
      <c r="M185" s="2842"/>
      <c r="N185" s="2841" t="s">
        <v>184</v>
      </c>
      <c r="O185" s="2842"/>
      <c r="P185" s="2841" t="s">
        <v>185</v>
      </c>
      <c r="Q185" s="2842"/>
    </row>
    <row r="186" spans="1:17" x14ac:dyDescent="0.25">
      <c r="A186" s="2541"/>
      <c r="B186" s="2475"/>
      <c r="C186" s="930" t="s">
        <v>17</v>
      </c>
      <c r="D186" s="986" t="s">
        <v>18</v>
      </c>
      <c r="E186" s="914" t="s">
        <v>19</v>
      </c>
      <c r="F186" s="987" t="s">
        <v>18</v>
      </c>
      <c r="G186" s="914" t="s">
        <v>19</v>
      </c>
      <c r="H186" s="987" t="s">
        <v>18</v>
      </c>
      <c r="I186" s="914" t="s">
        <v>19</v>
      </c>
      <c r="J186" s="987" t="s">
        <v>18</v>
      </c>
      <c r="K186" s="913" t="s">
        <v>19</v>
      </c>
      <c r="L186" s="987" t="s">
        <v>18</v>
      </c>
      <c r="M186" s="914" t="s">
        <v>19</v>
      </c>
      <c r="N186" s="987" t="s">
        <v>18</v>
      </c>
      <c r="O186" s="914" t="s">
        <v>19</v>
      </c>
      <c r="P186" s="987" t="s">
        <v>18</v>
      </c>
      <c r="Q186" s="913" t="s">
        <v>19</v>
      </c>
    </row>
    <row r="187" spans="1:17" x14ac:dyDescent="0.25">
      <c r="A187" s="2940" t="s">
        <v>186</v>
      </c>
      <c r="B187" s="2941"/>
      <c r="C187" s="1113">
        <f>SUM(D187+E187)</f>
        <v>21</v>
      </c>
      <c r="D187" s="230">
        <f t="shared" ref="D187:E189" si="43">SUM(F187+H187+J187+L187+N187+P187)</f>
        <v>13</v>
      </c>
      <c r="E187" s="1115">
        <f t="shared" si="43"/>
        <v>8</v>
      </c>
      <c r="F187" s="1089">
        <v>4</v>
      </c>
      <c r="G187" s="1099">
        <v>1</v>
      </c>
      <c r="H187" s="1089">
        <v>2</v>
      </c>
      <c r="I187" s="1097">
        <v>3</v>
      </c>
      <c r="J187" s="1124">
        <v>4</v>
      </c>
      <c r="K187" s="1097">
        <v>1</v>
      </c>
      <c r="L187" s="1124">
        <v>1</v>
      </c>
      <c r="M187" s="1099">
        <v>2</v>
      </c>
      <c r="N187" s="1089">
        <v>2</v>
      </c>
      <c r="O187" s="1097">
        <v>1</v>
      </c>
      <c r="P187" s="1124">
        <v>0</v>
      </c>
      <c r="Q187" s="1097">
        <v>0</v>
      </c>
    </row>
    <row r="188" spans="1:17" x14ac:dyDescent="0.25">
      <c r="A188" s="2557" t="s">
        <v>187</v>
      </c>
      <c r="B188" s="2518"/>
      <c r="C188" s="240">
        <f>SUM(D188+E188)</f>
        <v>146</v>
      </c>
      <c r="D188" s="241">
        <f t="shared" si="43"/>
        <v>72</v>
      </c>
      <c r="E188" s="292">
        <f t="shared" si="43"/>
        <v>74</v>
      </c>
      <c r="F188" s="799">
        <v>18</v>
      </c>
      <c r="G188" s="293">
        <v>16</v>
      </c>
      <c r="H188" s="799">
        <v>16</v>
      </c>
      <c r="I188" s="260">
        <v>11</v>
      </c>
      <c r="J188" s="294">
        <v>13</v>
      </c>
      <c r="K188" s="260">
        <v>13</v>
      </c>
      <c r="L188" s="294">
        <v>14</v>
      </c>
      <c r="M188" s="293">
        <v>18</v>
      </c>
      <c r="N188" s="799">
        <v>5</v>
      </c>
      <c r="O188" s="260">
        <v>8</v>
      </c>
      <c r="P188" s="294">
        <v>6</v>
      </c>
      <c r="Q188" s="260">
        <v>8</v>
      </c>
    </row>
    <row r="189" spans="1:17" ht="15" customHeight="1" x14ac:dyDescent="0.25">
      <c r="A189" s="2558" t="s">
        <v>188</v>
      </c>
      <c r="B189" s="2559"/>
      <c r="C189" s="299">
        <f>SUM(D189+E189)</f>
        <v>38</v>
      </c>
      <c r="D189" s="241">
        <f t="shared" si="43"/>
        <v>21</v>
      </c>
      <c r="E189" s="106">
        <f t="shared" si="43"/>
        <v>17</v>
      </c>
      <c r="F189" s="51">
        <v>3</v>
      </c>
      <c r="G189" s="54">
        <v>3</v>
      </c>
      <c r="H189" s="51">
        <v>5</v>
      </c>
      <c r="I189" s="52">
        <v>8</v>
      </c>
      <c r="J189" s="132">
        <v>3</v>
      </c>
      <c r="K189" s="52">
        <v>3</v>
      </c>
      <c r="L189" s="132">
        <v>5</v>
      </c>
      <c r="M189" s="54">
        <v>2</v>
      </c>
      <c r="N189" s="51">
        <v>2</v>
      </c>
      <c r="O189" s="52">
        <v>1</v>
      </c>
      <c r="P189" s="132">
        <v>3</v>
      </c>
      <c r="Q189" s="52">
        <v>0</v>
      </c>
    </row>
    <row r="190" spans="1:17" x14ac:dyDescent="0.25">
      <c r="A190" s="2841" t="s">
        <v>65</v>
      </c>
      <c r="B190" s="2842"/>
      <c r="C190" s="951">
        <f t="shared" ref="C190:Q190" si="44">SUM(C187:C189)</f>
        <v>205</v>
      </c>
      <c r="D190" s="990">
        <f t="shared" si="44"/>
        <v>106</v>
      </c>
      <c r="E190" s="968">
        <f t="shared" si="44"/>
        <v>99</v>
      </c>
      <c r="F190" s="951">
        <f t="shared" si="44"/>
        <v>25</v>
      </c>
      <c r="G190" s="968">
        <f t="shared" si="44"/>
        <v>20</v>
      </c>
      <c r="H190" s="951">
        <f t="shared" si="44"/>
        <v>23</v>
      </c>
      <c r="I190" s="968">
        <f t="shared" si="44"/>
        <v>22</v>
      </c>
      <c r="J190" s="951">
        <f t="shared" si="44"/>
        <v>20</v>
      </c>
      <c r="K190" s="968">
        <f t="shared" si="44"/>
        <v>17</v>
      </c>
      <c r="L190" s="951">
        <f t="shared" si="44"/>
        <v>20</v>
      </c>
      <c r="M190" s="968">
        <f t="shared" si="44"/>
        <v>22</v>
      </c>
      <c r="N190" s="951">
        <f t="shared" si="44"/>
        <v>9</v>
      </c>
      <c r="O190" s="968">
        <f t="shared" si="44"/>
        <v>10</v>
      </c>
      <c r="P190" s="951">
        <f t="shared" si="44"/>
        <v>9</v>
      </c>
      <c r="Q190" s="956">
        <f t="shared" si="44"/>
        <v>8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480" t="s">
        <v>191</v>
      </c>
      <c r="B193" s="2472"/>
      <c r="C193" s="2942" t="s">
        <v>116</v>
      </c>
      <c r="D193" s="2561"/>
      <c r="E193" s="2943"/>
      <c r="F193" s="2847" t="s">
        <v>6</v>
      </c>
      <c r="G193" s="2848"/>
      <c r="H193" s="2848"/>
      <c r="I193" s="2848"/>
      <c r="J193" s="2848"/>
      <c r="K193" s="2848"/>
      <c r="L193" s="2848"/>
      <c r="M193" s="2848"/>
      <c r="N193" s="2848"/>
      <c r="O193" s="2848"/>
      <c r="P193" s="2848"/>
      <c r="Q193" s="2848"/>
      <c r="R193" s="2848"/>
      <c r="S193" s="2848"/>
      <c r="T193" s="2848"/>
      <c r="U193" s="2861"/>
    </row>
    <row r="194" spans="1:94" ht="15" customHeight="1" x14ac:dyDescent="0.25">
      <c r="A194" s="2759"/>
      <c r="B194" s="2489"/>
      <c r="C194" s="2563"/>
      <c r="D194" s="2564"/>
      <c r="E194" s="2565"/>
      <c r="F194" s="2867" t="s">
        <v>159</v>
      </c>
      <c r="G194" s="2869"/>
      <c r="H194" s="2872" t="s">
        <v>139</v>
      </c>
      <c r="I194" s="2869"/>
      <c r="J194" s="2867" t="s">
        <v>109</v>
      </c>
      <c r="K194" s="2869"/>
      <c r="L194" s="2872" t="s">
        <v>110</v>
      </c>
      <c r="M194" s="2869"/>
      <c r="N194" s="2872" t="s">
        <v>140</v>
      </c>
      <c r="O194" s="2869"/>
      <c r="P194" s="2872" t="s">
        <v>192</v>
      </c>
      <c r="Q194" s="2869"/>
      <c r="R194" s="2872" t="s">
        <v>193</v>
      </c>
      <c r="S194" s="2869"/>
      <c r="T194" s="2501" t="s">
        <v>194</v>
      </c>
      <c r="U194" s="2494"/>
    </row>
    <row r="195" spans="1:94" x14ac:dyDescent="0.25">
      <c r="A195" s="2541"/>
      <c r="B195" s="2475"/>
      <c r="C195" s="983" t="s">
        <v>17</v>
      </c>
      <c r="D195" s="991" t="s">
        <v>18</v>
      </c>
      <c r="E195" s="932" t="s">
        <v>19</v>
      </c>
      <c r="F195" s="983" t="s">
        <v>18</v>
      </c>
      <c r="G195" s="985" t="s">
        <v>19</v>
      </c>
      <c r="H195" s="991" t="s">
        <v>18</v>
      </c>
      <c r="I195" s="985" t="s">
        <v>19</v>
      </c>
      <c r="J195" s="983" t="s">
        <v>18</v>
      </c>
      <c r="K195" s="985" t="s">
        <v>19</v>
      </c>
      <c r="L195" s="991" t="s">
        <v>18</v>
      </c>
      <c r="M195" s="985" t="s">
        <v>19</v>
      </c>
      <c r="N195" s="991" t="s">
        <v>18</v>
      </c>
      <c r="O195" s="985" t="s">
        <v>19</v>
      </c>
      <c r="P195" s="991" t="s">
        <v>18</v>
      </c>
      <c r="Q195" s="985" t="s">
        <v>19</v>
      </c>
      <c r="R195" s="991" t="s">
        <v>18</v>
      </c>
      <c r="S195" s="985" t="s">
        <v>19</v>
      </c>
      <c r="T195" s="991" t="s">
        <v>18</v>
      </c>
      <c r="U195" s="985" t="s">
        <v>19</v>
      </c>
    </row>
    <row r="196" spans="1:94" x14ac:dyDescent="0.25">
      <c r="A196" s="2944" t="s">
        <v>195</v>
      </c>
      <c r="B196" s="2945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2873" t="s">
        <v>197</v>
      </c>
      <c r="B198" s="2874"/>
      <c r="C198" s="949">
        <f>SUM(D198+E198)</f>
        <v>0</v>
      </c>
      <c r="D198" s="950">
        <f t="shared" si="45"/>
        <v>0</v>
      </c>
      <c r="E198" s="937">
        <f t="shared" si="45"/>
        <v>0</v>
      </c>
      <c r="F198" s="951">
        <f t="shared" ref="F198:U198" si="46">SUM(F196:F197)</f>
        <v>0</v>
      </c>
      <c r="G198" s="956">
        <f t="shared" si="46"/>
        <v>0</v>
      </c>
      <c r="H198" s="968">
        <f t="shared" si="46"/>
        <v>0</v>
      </c>
      <c r="I198" s="956">
        <f t="shared" si="46"/>
        <v>0</v>
      </c>
      <c r="J198" s="951">
        <f t="shared" si="46"/>
        <v>0</v>
      </c>
      <c r="K198" s="956">
        <f t="shared" si="46"/>
        <v>0</v>
      </c>
      <c r="L198" s="968">
        <f t="shared" si="46"/>
        <v>0</v>
      </c>
      <c r="M198" s="956">
        <f t="shared" si="46"/>
        <v>0</v>
      </c>
      <c r="N198" s="968">
        <f t="shared" si="46"/>
        <v>0</v>
      </c>
      <c r="O198" s="956">
        <f t="shared" si="46"/>
        <v>0</v>
      </c>
      <c r="P198" s="968">
        <f t="shared" si="46"/>
        <v>0</v>
      </c>
      <c r="Q198" s="956">
        <f t="shared" si="46"/>
        <v>0</v>
      </c>
      <c r="R198" s="968">
        <f t="shared" si="46"/>
        <v>0</v>
      </c>
      <c r="S198" s="956">
        <f t="shared" si="46"/>
        <v>0</v>
      </c>
      <c r="T198" s="968">
        <f t="shared" si="46"/>
        <v>0</v>
      </c>
      <c r="U198" s="956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572" t="s">
        <v>199</v>
      </c>
      <c r="B200" s="2573"/>
      <c r="C200" s="2578" t="s">
        <v>65</v>
      </c>
      <c r="D200" s="2579"/>
      <c r="E200" s="2580"/>
      <c r="F200" s="2877" t="s">
        <v>6</v>
      </c>
      <c r="G200" s="2877"/>
      <c r="H200" s="2877"/>
      <c r="I200" s="2877"/>
      <c r="J200" s="2877"/>
      <c r="K200" s="2877"/>
      <c r="L200" s="2877"/>
      <c r="M200" s="2877"/>
      <c r="N200" s="2877"/>
      <c r="O200" s="2877"/>
      <c r="P200" s="2877"/>
      <c r="Q200" s="2877"/>
      <c r="R200" s="2877"/>
      <c r="S200" s="2877"/>
      <c r="T200" s="2877"/>
      <c r="U200" s="2877"/>
      <c r="V200" s="2877"/>
      <c r="W200" s="2877"/>
      <c r="X200" s="2877"/>
      <c r="Y200" s="2877"/>
      <c r="Z200" s="2877"/>
      <c r="AA200" s="2877"/>
      <c r="AB200" s="2877"/>
      <c r="AC200" s="2878"/>
      <c r="AD200" s="2880" t="s">
        <v>200</v>
      </c>
      <c r="AE200" s="2588"/>
      <c r="AF200" s="2591" t="s">
        <v>201</v>
      </c>
      <c r="AG200" s="2588"/>
      <c r="AH200" s="2593" t="s">
        <v>28</v>
      </c>
      <c r="AI200" s="2882" t="s">
        <v>29</v>
      </c>
    </row>
    <row r="201" spans="1:94" x14ac:dyDescent="0.25">
      <c r="A201" s="2775"/>
      <c r="B201" s="2575"/>
      <c r="C201" s="2581"/>
      <c r="D201" s="2582"/>
      <c r="E201" s="2583"/>
      <c r="F201" s="2847" t="s">
        <v>202</v>
      </c>
      <c r="G201" s="2861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2879" t="s">
        <v>209</v>
      </c>
      <c r="U201" s="2879"/>
      <c r="V201" s="2879" t="s">
        <v>210</v>
      </c>
      <c r="W201" s="2879"/>
      <c r="X201" s="2879" t="s">
        <v>211</v>
      </c>
      <c r="Y201" s="2879"/>
      <c r="Z201" s="2872" t="s">
        <v>117</v>
      </c>
      <c r="AA201" s="2869"/>
      <c r="AB201" s="2872" t="s">
        <v>118</v>
      </c>
      <c r="AC201" s="2883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992" t="s">
        <v>212</v>
      </c>
      <c r="D202" s="307" t="s">
        <v>18</v>
      </c>
      <c r="E202" s="918" t="s">
        <v>19</v>
      </c>
      <c r="F202" s="993" t="s">
        <v>18</v>
      </c>
      <c r="G202" s="994" t="s">
        <v>19</v>
      </c>
      <c r="H202" s="993" t="s">
        <v>18</v>
      </c>
      <c r="I202" s="994" t="s">
        <v>19</v>
      </c>
      <c r="J202" s="993" t="s">
        <v>18</v>
      </c>
      <c r="K202" s="994" t="s">
        <v>19</v>
      </c>
      <c r="L202" s="993" t="s">
        <v>18</v>
      </c>
      <c r="M202" s="994" t="s">
        <v>19</v>
      </c>
      <c r="N202" s="993" t="s">
        <v>18</v>
      </c>
      <c r="O202" s="994" t="s">
        <v>19</v>
      </c>
      <c r="P202" s="993" t="s">
        <v>18</v>
      </c>
      <c r="Q202" s="994" t="s">
        <v>19</v>
      </c>
      <c r="R202" s="993" t="s">
        <v>18</v>
      </c>
      <c r="S202" s="994" t="s">
        <v>19</v>
      </c>
      <c r="T202" s="993" t="s">
        <v>18</v>
      </c>
      <c r="U202" s="994" t="s">
        <v>19</v>
      </c>
      <c r="V202" s="993" t="s">
        <v>18</v>
      </c>
      <c r="W202" s="994" t="s">
        <v>19</v>
      </c>
      <c r="X202" s="993" t="s">
        <v>18</v>
      </c>
      <c r="Y202" s="994" t="s">
        <v>19</v>
      </c>
      <c r="Z202" s="993" t="s">
        <v>18</v>
      </c>
      <c r="AA202" s="994" t="s">
        <v>19</v>
      </c>
      <c r="AB202" s="993" t="s">
        <v>18</v>
      </c>
      <c r="AC202" s="995" t="s">
        <v>19</v>
      </c>
      <c r="AD202" s="996" t="s">
        <v>18</v>
      </c>
      <c r="AE202" s="994" t="s">
        <v>19</v>
      </c>
      <c r="AF202" s="996" t="s">
        <v>18</v>
      </c>
      <c r="AG202" s="994" t="s">
        <v>19</v>
      </c>
      <c r="AH202" s="2595"/>
      <c r="AI202" s="2598" t="s">
        <v>19</v>
      </c>
    </row>
    <row r="203" spans="1:94" x14ac:dyDescent="0.25">
      <c r="A203" s="2884" t="s">
        <v>213</v>
      </c>
      <c r="B203" s="1127" t="s">
        <v>132</v>
      </c>
      <c r="C203" s="1128">
        <f>SUM(D203+E203)</f>
        <v>0</v>
      </c>
      <c r="D203" s="1129">
        <f>SUM(F203+H203+J203+L203+N203+P203+R203+T203+V203+X203+Z203+AB203)</f>
        <v>0</v>
      </c>
      <c r="E203" s="1130">
        <f>SUM(G203+I203+K203+M203+O203+Q203+S203+U203+W203+Y203+AA203+AC203)</f>
        <v>0</v>
      </c>
      <c r="F203" s="1131"/>
      <c r="G203" s="1132"/>
      <c r="H203" s="1131"/>
      <c r="I203" s="1132"/>
      <c r="J203" s="1131"/>
      <c r="K203" s="1132"/>
      <c r="L203" s="1131"/>
      <c r="M203" s="1132"/>
      <c r="N203" s="1131"/>
      <c r="O203" s="1132"/>
      <c r="P203" s="1131"/>
      <c r="Q203" s="1133"/>
      <c r="R203" s="1131"/>
      <c r="S203" s="1133"/>
      <c r="T203" s="1131"/>
      <c r="U203" s="1132"/>
      <c r="V203" s="1131"/>
      <c r="W203" s="1132"/>
      <c r="X203" s="1131"/>
      <c r="Y203" s="1133"/>
      <c r="Z203" s="1131"/>
      <c r="AA203" s="1133"/>
      <c r="AB203" s="1131"/>
      <c r="AC203" s="1134"/>
      <c r="AD203" s="1132"/>
      <c r="AE203" s="1133"/>
      <c r="AF203" s="1132"/>
      <c r="AG203" s="1133"/>
      <c r="AH203" s="1135"/>
      <c r="AI203" s="1133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001">
        <f>SUM(D205+E205)</f>
        <v>0</v>
      </c>
      <c r="D205" s="1002">
        <f t="shared" ref="D205:AI205" si="47">SUM(D203+D204)</f>
        <v>0</v>
      </c>
      <c r="E205" s="1003">
        <f t="shared" si="47"/>
        <v>0</v>
      </c>
      <c r="F205" s="1001">
        <f t="shared" si="47"/>
        <v>0</v>
      </c>
      <c r="G205" s="1004">
        <f t="shared" si="47"/>
        <v>0</v>
      </c>
      <c r="H205" s="1001">
        <f t="shared" si="47"/>
        <v>0</v>
      </c>
      <c r="I205" s="1004">
        <f t="shared" si="47"/>
        <v>0</v>
      </c>
      <c r="J205" s="1001">
        <f t="shared" si="47"/>
        <v>0</v>
      </c>
      <c r="K205" s="1004">
        <f t="shared" si="47"/>
        <v>0</v>
      </c>
      <c r="L205" s="1001">
        <f t="shared" si="47"/>
        <v>0</v>
      </c>
      <c r="M205" s="1004">
        <f t="shared" si="47"/>
        <v>0</v>
      </c>
      <c r="N205" s="1001">
        <f t="shared" si="47"/>
        <v>0</v>
      </c>
      <c r="O205" s="1004">
        <f t="shared" si="47"/>
        <v>0</v>
      </c>
      <c r="P205" s="1001">
        <f t="shared" si="47"/>
        <v>0</v>
      </c>
      <c r="Q205" s="1004">
        <f t="shared" si="47"/>
        <v>0</v>
      </c>
      <c r="R205" s="1001">
        <f t="shared" si="47"/>
        <v>0</v>
      </c>
      <c r="S205" s="1004">
        <f t="shared" si="47"/>
        <v>0</v>
      </c>
      <c r="T205" s="1001">
        <f t="shared" si="47"/>
        <v>0</v>
      </c>
      <c r="U205" s="1004">
        <f t="shared" si="47"/>
        <v>0</v>
      </c>
      <c r="V205" s="1001">
        <f t="shared" si="47"/>
        <v>0</v>
      </c>
      <c r="W205" s="1004">
        <f t="shared" si="47"/>
        <v>0</v>
      </c>
      <c r="X205" s="1001">
        <f t="shared" si="47"/>
        <v>0</v>
      </c>
      <c r="Y205" s="1004">
        <f t="shared" si="47"/>
        <v>0</v>
      </c>
      <c r="Z205" s="1001">
        <f t="shared" si="47"/>
        <v>0</v>
      </c>
      <c r="AA205" s="1004">
        <f t="shared" si="47"/>
        <v>0</v>
      </c>
      <c r="AB205" s="1001">
        <f t="shared" si="47"/>
        <v>0</v>
      </c>
      <c r="AC205" s="1005">
        <f t="shared" si="47"/>
        <v>0</v>
      </c>
      <c r="AD205" s="1002">
        <f t="shared" si="47"/>
        <v>0</v>
      </c>
      <c r="AE205" s="1004">
        <f t="shared" si="47"/>
        <v>0</v>
      </c>
      <c r="AF205" s="1002">
        <f t="shared" si="47"/>
        <v>0</v>
      </c>
      <c r="AG205" s="1004">
        <f t="shared" si="47"/>
        <v>0</v>
      </c>
      <c r="AH205" s="1006">
        <f t="shared" si="47"/>
        <v>0</v>
      </c>
      <c r="AI205" s="1003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572" t="s">
        <v>216</v>
      </c>
      <c r="B207" s="2573"/>
      <c r="C207" s="2579" t="s">
        <v>65</v>
      </c>
      <c r="D207" s="2579"/>
      <c r="E207" s="2580"/>
      <c r="F207" s="2885" t="s">
        <v>6</v>
      </c>
      <c r="G207" s="2886"/>
      <c r="H207" s="2886"/>
      <c r="I207" s="2886"/>
      <c r="J207" s="2886"/>
      <c r="K207" s="2886"/>
      <c r="L207" s="2886"/>
      <c r="M207" s="2886"/>
      <c r="N207" s="2886"/>
      <c r="O207" s="2886"/>
      <c r="P207" s="2887" t="s">
        <v>217</v>
      </c>
      <c r="Q207" s="2886"/>
      <c r="R207" s="2886"/>
      <c r="S207" s="2880" t="s">
        <v>28</v>
      </c>
      <c r="T207" s="2882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2857" t="s">
        <v>218</v>
      </c>
      <c r="G208" s="2857"/>
      <c r="H208" s="2857" t="s">
        <v>31</v>
      </c>
      <c r="I208" s="2857"/>
      <c r="J208" s="2857" t="s">
        <v>137</v>
      </c>
      <c r="K208" s="2857"/>
      <c r="L208" s="2857" t="s">
        <v>219</v>
      </c>
      <c r="M208" s="2857"/>
      <c r="N208" s="2857" t="s">
        <v>220</v>
      </c>
      <c r="O208" s="2841"/>
      <c r="P208" s="2889" t="s">
        <v>221</v>
      </c>
      <c r="Q208" s="2888" t="s">
        <v>222</v>
      </c>
      <c r="R208" s="2572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918" t="s">
        <v>19</v>
      </c>
      <c r="F209" s="993" t="s">
        <v>18</v>
      </c>
      <c r="G209" s="994" t="s">
        <v>19</v>
      </c>
      <c r="H209" s="993" t="s">
        <v>18</v>
      </c>
      <c r="I209" s="994" t="s">
        <v>19</v>
      </c>
      <c r="J209" s="993" t="s">
        <v>18</v>
      </c>
      <c r="K209" s="994" t="s">
        <v>19</v>
      </c>
      <c r="L209" s="993" t="s">
        <v>18</v>
      </c>
      <c r="M209" s="994" t="s">
        <v>19</v>
      </c>
      <c r="N209" s="993" t="s">
        <v>18</v>
      </c>
      <c r="O209" s="1007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2946" t="s">
        <v>224</v>
      </c>
      <c r="B210" s="2947"/>
      <c r="C210" s="1129">
        <f>SUM(D210+E210)</f>
        <v>0</v>
      </c>
      <c r="D210" s="331">
        <f t="shared" ref="D210:E212" si="48">SUM(F210+H210+J210+L210+N210)</f>
        <v>0</v>
      </c>
      <c r="E210" s="1136">
        <f t="shared" si="48"/>
        <v>0</v>
      </c>
      <c r="F210" s="1131"/>
      <c r="G210" s="1133"/>
      <c r="H210" s="1131"/>
      <c r="I210" s="1133"/>
      <c r="J210" s="1131"/>
      <c r="K210" s="1133"/>
      <c r="L210" s="1131"/>
      <c r="M210" s="1133"/>
      <c r="N210" s="1131"/>
      <c r="O210" s="1008"/>
      <c r="P210" s="1137"/>
      <c r="Q210" s="334"/>
      <c r="R210" s="1138"/>
      <c r="S210" s="1137"/>
      <c r="T210" s="1139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572" t="s">
        <v>216</v>
      </c>
      <c r="B214" s="2573"/>
      <c r="C214" s="2841" t="s">
        <v>228</v>
      </c>
      <c r="D214" s="2855"/>
      <c r="E214" s="2471" t="s">
        <v>28</v>
      </c>
      <c r="F214" s="2891" t="s">
        <v>29</v>
      </c>
    </row>
    <row r="215" spans="1:93" x14ac:dyDescent="0.25">
      <c r="A215" s="2576"/>
      <c r="B215" s="2577"/>
      <c r="C215" s="993" t="s">
        <v>18</v>
      </c>
      <c r="D215" s="995" t="s">
        <v>19</v>
      </c>
      <c r="E215" s="2474"/>
      <c r="F215" s="2619"/>
    </row>
    <row r="216" spans="1:93" x14ac:dyDescent="0.25">
      <c r="A216" s="2898" t="s">
        <v>65</v>
      </c>
      <c r="B216" s="2899"/>
      <c r="C216" s="1009">
        <f>SUM(C217:C219)</f>
        <v>0</v>
      </c>
      <c r="D216" s="1010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2949" t="s">
        <v>229</v>
      </c>
      <c r="B217" s="2950"/>
      <c r="C217" s="1131"/>
      <c r="D217" s="1134"/>
      <c r="E217" s="1008"/>
      <c r="F217" s="1139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919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919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920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919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921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2892" t="s">
        <v>216</v>
      </c>
      <c r="B227" s="2892"/>
      <c r="C227" s="2892" t="s">
        <v>241</v>
      </c>
      <c r="D227" s="2893"/>
      <c r="E227" s="2894" t="s">
        <v>28</v>
      </c>
      <c r="F227" s="2895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2892"/>
      <c r="B228" s="2892"/>
      <c r="C228" s="1011" t="s">
        <v>18</v>
      </c>
      <c r="D228" s="1012" t="s">
        <v>19</v>
      </c>
      <c r="E228" s="2894"/>
      <c r="F228" s="2895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2896" t="s">
        <v>65</v>
      </c>
      <c r="B229" s="2896"/>
      <c r="C229" s="1013">
        <f>SUM(C230:C231)</f>
        <v>0</v>
      </c>
      <c r="D229" s="1014">
        <f>SUM(D230:D231)</f>
        <v>0</v>
      </c>
      <c r="E229" s="1015">
        <f>SUM(E230:E231)</f>
        <v>0</v>
      </c>
      <c r="F229" s="1016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2948" t="s">
        <v>242</v>
      </c>
      <c r="B230" s="2948"/>
      <c r="C230" s="1140"/>
      <c r="D230" s="1141"/>
      <c r="E230" s="1142"/>
      <c r="F230" s="1143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2900" t="s">
        <v>244</v>
      </c>
      <c r="B232" s="1144" t="s">
        <v>245</v>
      </c>
      <c r="C232" s="1140"/>
      <c r="D232" s="1141"/>
      <c r="E232" s="1142"/>
      <c r="F232" s="1143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2900"/>
      <c r="B233" s="922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2900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2900"/>
      <c r="B235" s="922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572" t="s">
        <v>250</v>
      </c>
      <c r="B237" s="2573"/>
      <c r="C237" s="2841" t="s">
        <v>251</v>
      </c>
      <c r="D237" s="2843"/>
      <c r="E237" s="2842"/>
    </row>
    <row r="238" spans="1:92" x14ac:dyDescent="0.25">
      <c r="A238" s="2775"/>
      <c r="B238" s="2575"/>
      <c r="C238" s="2641" t="s">
        <v>252</v>
      </c>
      <c r="D238" s="2841" t="s">
        <v>253</v>
      </c>
      <c r="E238" s="2842"/>
    </row>
    <row r="239" spans="1:92" x14ac:dyDescent="0.25">
      <c r="A239" s="2576"/>
      <c r="B239" s="2577"/>
      <c r="C239" s="2642"/>
      <c r="D239" s="1019" t="s">
        <v>254</v>
      </c>
      <c r="E239" s="994" t="s">
        <v>255</v>
      </c>
    </row>
    <row r="240" spans="1:92" x14ac:dyDescent="0.25">
      <c r="A240" s="2949" t="s">
        <v>256</v>
      </c>
      <c r="B240" s="2950"/>
      <c r="C240" s="1145"/>
      <c r="D240" s="1131"/>
      <c r="E240" s="1133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2903" t="s">
        <v>59</v>
      </c>
      <c r="B260" s="2903"/>
      <c r="C260" s="2480" t="s">
        <v>65</v>
      </c>
      <c r="D260" s="2471"/>
      <c r="E260" s="2472"/>
      <c r="F260" s="2857" t="s">
        <v>6</v>
      </c>
      <c r="G260" s="2857"/>
      <c r="H260" s="2857"/>
      <c r="I260" s="2857"/>
      <c r="J260" s="2857"/>
      <c r="K260" s="2857"/>
      <c r="L260" s="2857"/>
      <c r="M260" s="2857"/>
      <c r="N260" s="2857"/>
      <c r="O260" s="2857"/>
      <c r="P260" s="2902" t="s">
        <v>270</v>
      </c>
      <c r="Q260" s="453"/>
      <c r="R260" s="453"/>
    </row>
    <row r="261" spans="1:49" x14ac:dyDescent="0.25">
      <c r="A261" s="2903"/>
      <c r="B261" s="2903"/>
      <c r="C261" s="2541"/>
      <c r="D261" s="2474"/>
      <c r="E261" s="2475"/>
      <c r="F261" s="2841" t="s">
        <v>159</v>
      </c>
      <c r="G261" s="2842"/>
      <c r="H261" s="2841" t="s">
        <v>139</v>
      </c>
      <c r="I261" s="2842"/>
      <c r="J261" s="2841" t="s">
        <v>109</v>
      </c>
      <c r="K261" s="2842"/>
      <c r="L261" s="2867" t="s">
        <v>110</v>
      </c>
      <c r="M261" s="2869"/>
      <c r="N261" s="2872" t="s">
        <v>140</v>
      </c>
      <c r="O261" s="2869"/>
      <c r="P261" s="2665"/>
      <c r="Q261" s="454"/>
      <c r="R261" s="2673"/>
    </row>
    <row r="262" spans="1:49" x14ac:dyDescent="0.25">
      <c r="A262" s="2903"/>
      <c r="B262" s="2903"/>
      <c r="C262" s="930" t="s">
        <v>17</v>
      </c>
      <c r="D262" s="455" t="s">
        <v>18</v>
      </c>
      <c r="E262" s="914" t="s">
        <v>19</v>
      </c>
      <c r="F262" s="987" t="s">
        <v>18</v>
      </c>
      <c r="G262" s="914" t="s">
        <v>19</v>
      </c>
      <c r="H262" s="987" t="s">
        <v>18</v>
      </c>
      <c r="I262" s="914" t="s">
        <v>19</v>
      </c>
      <c r="J262" s="987" t="s">
        <v>18</v>
      </c>
      <c r="K262" s="914" t="s">
        <v>19</v>
      </c>
      <c r="L262" s="983" t="s">
        <v>18</v>
      </c>
      <c r="M262" s="911" t="s">
        <v>19</v>
      </c>
      <c r="N262" s="991" t="s">
        <v>18</v>
      </c>
      <c r="O262" s="985" t="s">
        <v>19</v>
      </c>
      <c r="P262" s="2666"/>
      <c r="Q262" s="454"/>
      <c r="R262" s="2673"/>
    </row>
    <row r="263" spans="1:49" x14ac:dyDescent="0.25">
      <c r="A263" s="2904" t="s">
        <v>170</v>
      </c>
      <c r="B263" s="1146" t="s">
        <v>271</v>
      </c>
      <c r="C263" s="1113">
        <f t="shared" ref="C263:C268" si="73">SUM(D263:E263)</f>
        <v>0</v>
      </c>
      <c r="D263" s="1114">
        <f t="shared" ref="D263:E268" si="74">+F263+H263+J263+L263+N263</f>
        <v>0</v>
      </c>
      <c r="E263" s="1115">
        <f t="shared" si="74"/>
        <v>0</v>
      </c>
      <c r="F263" s="1124"/>
      <c r="G263" s="1097"/>
      <c r="H263" s="1089"/>
      <c r="I263" s="1097"/>
      <c r="J263" s="1089"/>
      <c r="K263" s="1097"/>
      <c r="L263" s="1089"/>
      <c r="M263" s="1097"/>
      <c r="N263" s="1124"/>
      <c r="O263" s="1097"/>
      <c r="P263" s="1147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2904" t="s">
        <v>174</v>
      </c>
      <c r="B266" s="1146" t="s">
        <v>271</v>
      </c>
      <c r="C266" s="1113">
        <f t="shared" si="73"/>
        <v>0</v>
      </c>
      <c r="D266" s="1114">
        <f t="shared" si="74"/>
        <v>0</v>
      </c>
      <c r="E266" s="1115">
        <f t="shared" si="74"/>
        <v>0</v>
      </c>
      <c r="F266" s="1124"/>
      <c r="G266" s="1097"/>
      <c r="H266" s="1089"/>
      <c r="I266" s="1097"/>
      <c r="J266" s="1089"/>
      <c r="K266" s="1097"/>
      <c r="L266" s="1089"/>
      <c r="M266" s="1097"/>
      <c r="N266" s="1124"/>
      <c r="O266" s="1099"/>
      <c r="P266" s="1148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2905" t="s">
        <v>25</v>
      </c>
      <c r="B270" s="2905" t="s">
        <v>273</v>
      </c>
      <c r="C270" s="2680" t="s">
        <v>274</v>
      </c>
      <c r="D270" s="2681"/>
      <c r="E270" s="2682"/>
      <c r="F270" s="2907" t="s">
        <v>6</v>
      </c>
      <c r="G270" s="2908"/>
      <c r="H270" s="2908"/>
      <c r="I270" s="2908"/>
      <c r="J270" s="2908"/>
      <c r="K270" s="2908"/>
      <c r="L270" s="2908"/>
      <c r="M270" s="2908"/>
      <c r="N270" s="2908"/>
      <c r="O270" s="2908"/>
      <c r="P270" s="2908"/>
      <c r="Q270" s="2908"/>
      <c r="R270" s="2908"/>
      <c r="S270" s="2908"/>
      <c r="T270" s="2908"/>
      <c r="U270" s="2908"/>
      <c r="V270" s="2908"/>
      <c r="W270" s="2908"/>
      <c r="X270" s="2908"/>
      <c r="Y270" s="2908"/>
      <c r="Z270" s="2908"/>
      <c r="AA270" s="2908"/>
      <c r="AB270" s="2908"/>
      <c r="AC270" s="2908"/>
      <c r="AD270" s="2908"/>
      <c r="AE270" s="2908"/>
      <c r="AF270" s="2908"/>
      <c r="AG270" s="2908"/>
      <c r="AH270" s="2908"/>
      <c r="AI270" s="2908"/>
      <c r="AJ270" s="2908"/>
      <c r="AK270" s="2908"/>
      <c r="AL270" s="2908"/>
      <c r="AM270" s="2909"/>
      <c r="AN270" s="2912" t="s">
        <v>275</v>
      </c>
      <c r="AO270" s="2908"/>
      <c r="AP270" s="2908"/>
      <c r="AQ270" s="2908"/>
      <c r="AR270" s="2908"/>
      <c r="AS270" s="2908"/>
      <c r="AT270" s="2908"/>
      <c r="AU270" s="2909"/>
      <c r="AV270" s="2682" t="s">
        <v>276</v>
      </c>
      <c r="AW270" s="2913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2907" t="s">
        <v>159</v>
      </c>
      <c r="G271" s="2914"/>
      <c r="H271" s="2907" t="s">
        <v>139</v>
      </c>
      <c r="I271" s="2914"/>
      <c r="J271" s="2907" t="s">
        <v>109</v>
      </c>
      <c r="K271" s="2914"/>
      <c r="L271" s="2907" t="s">
        <v>110</v>
      </c>
      <c r="M271" s="2914"/>
      <c r="N271" s="2907" t="s">
        <v>140</v>
      </c>
      <c r="O271" s="2914"/>
      <c r="P271" s="2910" t="s">
        <v>160</v>
      </c>
      <c r="Q271" s="2911"/>
      <c r="R271" s="2910" t="s">
        <v>161</v>
      </c>
      <c r="S271" s="2911"/>
      <c r="T271" s="2910" t="s">
        <v>162</v>
      </c>
      <c r="U271" s="2911"/>
      <c r="V271" s="2910" t="s">
        <v>163</v>
      </c>
      <c r="W271" s="2911"/>
      <c r="X271" s="2910" t="s">
        <v>164</v>
      </c>
      <c r="Y271" s="2911"/>
      <c r="Z271" s="2910" t="s">
        <v>165</v>
      </c>
      <c r="AA271" s="2911"/>
      <c r="AB271" s="2910" t="s">
        <v>166</v>
      </c>
      <c r="AC271" s="2911"/>
      <c r="AD271" s="2910" t="s">
        <v>167</v>
      </c>
      <c r="AE271" s="2911"/>
      <c r="AF271" s="2910" t="s">
        <v>142</v>
      </c>
      <c r="AG271" s="2911"/>
      <c r="AH271" s="2910" t="s">
        <v>168</v>
      </c>
      <c r="AI271" s="2911"/>
      <c r="AJ271" s="2910" t="s">
        <v>169</v>
      </c>
      <c r="AK271" s="2911"/>
      <c r="AL271" s="2910" t="s">
        <v>124</v>
      </c>
      <c r="AM271" s="2915"/>
      <c r="AN271" s="2912" t="s">
        <v>277</v>
      </c>
      <c r="AO271" s="2914"/>
      <c r="AP271" s="2907" t="s">
        <v>278</v>
      </c>
      <c r="AQ271" s="2914"/>
      <c r="AR271" s="2907" t="s">
        <v>279</v>
      </c>
      <c r="AS271" s="2914"/>
      <c r="AT271" s="2907" t="s">
        <v>280</v>
      </c>
      <c r="AU271" s="2909"/>
      <c r="AV271" s="2692"/>
      <c r="AW271" s="2820"/>
    </row>
    <row r="272" spans="1:49" x14ac:dyDescent="0.25">
      <c r="A272" s="2679"/>
      <c r="B272" s="2679"/>
      <c r="C272" s="1023" t="s">
        <v>17</v>
      </c>
      <c r="D272" s="471" t="s">
        <v>18</v>
      </c>
      <c r="E272" s="923" t="s">
        <v>19</v>
      </c>
      <c r="F272" s="1023" t="s">
        <v>18</v>
      </c>
      <c r="G272" s="923" t="s">
        <v>19</v>
      </c>
      <c r="H272" s="1023" t="s">
        <v>18</v>
      </c>
      <c r="I272" s="923" t="s">
        <v>19</v>
      </c>
      <c r="J272" s="1023" t="s">
        <v>18</v>
      </c>
      <c r="K272" s="923" t="s">
        <v>19</v>
      </c>
      <c r="L272" s="1023" t="s">
        <v>18</v>
      </c>
      <c r="M272" s="923" t="s">
        <v>19</v>
      </c>
      <c r="N272" s="1023" t="s">
        <v>18</v>
      </c>
      <c r="O272" s="923" t="s">
        <v>19</v>
      </c>
      <c r="P272" s="1023" t="s">
        <v>18</v>
      </c>
      <c r="Q272" s="923" t="s">
        <v>19</v>
      </c>
      <c r="R272" s="1023" t="s">
        <v>18</v>
      </c>
      <c r="S272" s="923" t="s">
        <v>19</v>
      </c>
      <c r="T272" s="1023" t="s">
        <v>18</v>
      </c>
      <c r="U272" s="923" t="s">
        <v>19</v>
      </c>
      <c r="V272" s="1023" t="s">
        <v>18</v>
      </c>
      <c r="W272" s="923" t="s">
        <v>19</v>
      </c>
      <c r="X272" s="1023" t="s">
        <v>18</v>
      </c>
      <c r="Y272" s="923" t="s">
        <v>19</v>
      </c>
      <c r="Z272" s="1023" t="s">
        <v>18</v>
      </c>
      <c r="AA272" s="923" t="s">
        <v>19</v>
      </c>
      <c r="AB272" s="1023" t="s">
        <v>18</v>
      </c>
      <c r="AC272" s="923" t="s">
        <v>19</v>
      </c>
      <c r="AD272" s="1023" t="s">
        <v>18</v>
      </c>
      <c r="AE272" s="923" t="s">
        <v>19</v>
      </c>
      <c r="AF272" s="1023" t="s">
        <v>18</v>
      </c>
      <c r="AG272" s="923" t="s">
        <v>19</v>
      </c>
      <c r="AH272" s="1023" t="s">
        <v>18</v>
      </c>
      <c r="AI272" s="923" t="s">
        <v>19</v>
      </c>
      <c r="AJ272" s="1023" t="s">
        <v>18</v>
      </c>
      <c r="AK272" s="923" t="s">
        <v>19</v>
      </c>
      <c r="AL272" s="1023" t="s">
        <v>18</v>
      </c>
      <c r="AM272" s="473" t="s">
        <v>19</v>
      </c>
      <c r="AN272" s="1023" t="s">
        <v>18</v>
      </c>
      <c r="AO272" s="923" t="s">
        <v>19</v>
      </c>
      <c r="AP272" s="1023" t="s">
        <v>18</v>
      </c>
      <c r="AQ272" s="923" t="s">
        <v>19</v>
      </c>
      <c r="AR272" s="1023" t="s">
        <v>18</v>
      </c>
      <c r="AS272" s="923" t="s">
        <v>19</v>
      </c>
      <c r="AT272" s="1023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1149" t="s">
        <v>282</v>
      </c>
      <c r="C273" s="1150">
        <f t="shared" ref="C273:C321" si="75">SUM(D273,E273)</f>
        <v>0</v>
      </c>
      <c r="D273" s="1151">
        <f t="shared" ref="D273:E304" si="76">SUM(F273,H273,J273,L273,N273,P273,R273,T273,V273,X273,Z273,AB273,AD273,AF273,AH273,AJ273,AL273)</f>
        <v>0</v>
      </c>
      <c r="E273" s="1152">
        <f t="shared" si="76"/>
        <v>0</v>
      </c>
      <c r="F273" s="1153"/>
      <c r="G273" s="1154"/>
      <c r="H273" s="1153"/>
      <c r="I273" s="1154"/>
      <c r="J273" s="1153"/>
      <c r="K273" s="1154"/>
      <c r="L273" s="1153"/>
      <c r="M273" s="1154"/>
      <c r="N273" s="1153"/>
      <c r="O273" s="1154"/>
      <c r="P273" s="1153"/>
      <c r="Q273" s="1154"/>
      <c r="R273" s="1153"/>
      <c r="S273" s="1154"/>
      <c r="T273" s="1153"/>
      <c r="U273" s="1154"/>
      <c r="V273" s="1153"/>
      <c r="W273" s="1154"/>
      <c r="X273" s="1153"/>
      <c r="Y273" s="1154"/>
      <c r="Z273" s="1153"/>
      <c r="AA273" s="1154"/>
      <c r="AB273" s="1153"/>
      <c r="AC273" s="1154"/>
      <c r="AD273" s="1153"/>
      <c r="AE273" s="1154"/>
      <c r="AF273" s="1153"/>
      <c r="AG273" s="1154"/>
      <c r="AH273" s="1153"/>
      <c r="AI273" s="1154"/>
      <c r="AJ273" s="1153"/>
      <c r="AK273" s="1154"/>
      <c r="AL273" s="1153"/>
      <c r="AM273" s="1155"/>
      <c r="AN273" s="1150"/>
      <c r="AO273" s="1150"/>
      <c r="AP273" s="1153"/>
      <c r="AQ273" s="1154"/>
      <c r="AR273" s="1153"/>
      <c r="AS273" s="1154"/>
      <c r="AT273" s="1153"/>
      <c r="AU273" s="1155"/>
      <c r="AV273" s="1156"/>
      <c r="AW273" s="1157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027" t="s">
        <v>284</v>
      </c>
      <c r="C275" s="1028">
        <f t="shared" si="75"/>
        <v>0</v>
      </c>
      <c r="D275" s="1029">
        <f t="shared" si="76"/>
        <v>0</v>
      </c>
      <c r="E275" s="1030">
        <f t="shared" si="76"/>
        <v>0</v>
      </c>
      <c r="F275" s="1031">
        <f t="shared" ref="F275:AW275" si="77">SUM(F273:F274)</f>
        <v>0</v>
      </c>
      <c r="G275" s="1032">
        <f t="shared" si="77"/>
        <v>0</v>
      </c>
      <c r="H275" s="1031">
        <f t="shared" si="77"/>
        <v>0</v>
      </c>
      <c r="I275" s="1032">
        <f t="shared" si="77"/>
        <v>0</v>
      </c>
      <c r="J275" s="1031">
        <f t="shared" si="77"/>
        <v>0</v>
      </c>
      <c r="K275" s="1033">
        <f t="shared" si="77"/>
        <v>0</v>
      </c>
      <c r="L275" s="1031">
        <f t="shared" si="77"/>
        <v>0</v>
      </c>
      <c r="M275" s="1033">
        <f t="shared" si="77"/>
        <v>0</v>
      </c>
      <c r="N275" s="1031">
        <f t="shared" si="77"/>
        <v>0</v>
      </c>
      <c r="O275" s="1033">
        <f t="shared" si="77"/>
        <v>0</v>
      </c>
      <c r="P275" s="1031">
        <f t="shared" si="77"/>
        <v>0</v>
      </c>
      <c r="Q275" s="1033">
        <f t="shared" si="77"/>
        <v>0</v>
      </c>
      <c r="R275" s="1031">
        <f t="shared" si="77"/>
        <v>0</v>
      </c>
      <c r="S275" s="1033">
        <f t="shared" si="77"/>
        <v>0</v>
      </c>
      <c r="T275" s="1031">
        <f t="shared" si="77"/>
        <v>0</v>
      </c>
      <c r="U275" s="1033">
        <f t="shared" si="77"/>
        <v>0</v>
      </c>
      <c r="V275" s="1031">
        <f t="shared" si="77"/>
        <v>0</v>
      </c>
      <c r="W275" s="1033">
        <f t="shared" si="77"/>
        <v>0</v>
      </c>
      <c r="X275" s="1031">
        <f t="shared" si="77"/>
        <v>0</v>
      </c>
      <c r="Y275" s="1033">
        <f t="shared" si="77"/>
        <v>0</v>
      </c>
      <c r="Z275" s="1031">
        <f t="shared" si="77"/>
        <v>0</v>
      </c>
      <c r="AA275" s="1033">
        <f t="shared" si="77"/>
        <v>0</v>
      </c>
      <c r="AB275" s="1031">
        <f t="shared" si="77"/>
        <v>0</v>
      </c>
      <c r="AC275" s="1033">
        <f t="shared" si="77"/>
        <v>0</v>
      </c>
      <c r="AD275" s="1031">
        <f t="shared" si="77"/>
        <v>0</v>
      </c>
      <c r="AE275" s="1033">
        <f t="shared" si="77"/>
        <v>0</v>
      </c>
      <c r="AF275" s="1031">
        <f t="shared" si="77"/>
        <v>0</v>
      </c>
      <c r="AG275" s="1033">
        <f t="shared" si="77"/>
        <v>0</v>
      </c>
      <c r="AH275" s="1031">
        <f t="shared" si="77"/>
        <v>0</v>
      </c>
      <c r="AI275" s="1033">
        <f t="shared" si="77"/>
        <v>0</v>
      </c>
      <c r="AJ275" s="1031">
        <f t="shared" si="77"/>
        <v>0</v>
      </c>
      <c r="AK275" s="1033">
        <f t="shared" si="77"/>
        <v>0</v>
      </c>
      <c r="AL275" s="1034">
        <f t="shared" si="77"/>
        <v>0</v>
      </c>
      <c r="AM275" s="1035">
        <f t="shared" si="77"/>
        <v>0</v>
      </c>
      <c r="AN275" s="1028">
        <f t="shared" si="77"/>
        <v>0</v>
      </c>
      <c r="AO275" s="1028">
        <f t="shared" si="77"/>
        <v>0</v>
      </c>
      <c r="AP275" s="1031">
        <f t="shared" si="77"/>
        <v>0</v>
      </c>
      <c r="AQ275" s="1033">
        <f t="shared" si="77"/>
        <v>0</v>
      </c>
      <c r="AR275" s="1031">
        <f t="shared" si="77"/>
        <v>0</v>
      </c>
      <c r="AS275" s="1033">
        <f t="shared" si="77"/>
        <v>0</v>
      </c>
      <c r="AT275" s="1034">
        <f t="shared" si="77"/>
        <v>0</v>
      </c>
      <c r="AU275" s="1035">
        <f t="shared" si="77"/>
        <v>0</v>
      </c>
      <c r="AV275" s="1032">
        <f t="shared" si="77"/>
        <v>0</v>
      </c>
      <c r="AW275" s="1036">
        <f t="shared" si="77"/>
        <v>0</v>
      </c>
    </row>
    <row r="276" spans="1:90" ht="15" customHeight="1" x14ac:dyDescent="0.25">
      <c r="A276" s="2698" t="s">
        <v>285</v>
      </c>
      <c r="B276" s="1149" t="s">
        <v>282</v>
      </c>
      <c r="C276" s="1150">
        <f t="shared" si="75"/>
        <v>0</v>
      </c>
      <c r="D276" s="1151">
        <f t="shared" si="76"/>
        <v>0</v>
      </c>
      <c r="E276" s="1152">
        <f t="shared" si="76"/>
        <v>0</v>
      </c>
      <c r="F276" s="1153"/>
      <c r="G276" s="1154"/>
      <c r="H276" s="1153"/>
      <c r="I276" s="1154"/>
      <c r="J276" s="1153"/>
      <c r="K276" s="1154"/>
      <c r="L276" s="1153"/>
      <c r="M276" s="1154"/>
      <c r="N276" s="1153"/>
      <c r="O276" s="1154"/>
      <c r="P276" s="1153"/>
      <c r="Q276" s="1154"/>
      <c r="R276" s="1153"/>
      <c r="S276" s="1154"/>
      <c r="T276" s="1153"/>
      <c r="U276" s="1154"/>
      <c r="V276" s="1153"/>
      <c r="W276" s="1154"/>
      <c r="X276" s="1153"/>
      <c r="Y276" s="1154"/>
      <c r="Z276" s="1153"/>
      <c r="AA276" s="1154"/>
      <c r="AB276" s="1153"/>
      <c r="AC276" s="1154"/>
      <c r="AD276" s="1153"/>
      <c r="AE276" s="1154"/>
      <c r="AF276" s="1153"/>
      <c r="AG276" s="1154"/>
      <c r="AH276" s="1153"/>
      <c r="AI276" s="1154"/>
      <c r="AJ276" s="1153"/>
      <c r="AK276" s="1154"/>
      <c r="AL276" s="1153"/>
      <c r="AM276" s="1155"/>
      <c r="AN276" s="1158"/>
      <c r="AO276" s="1158"/>
      <c r="AP276" s="1159"/>
      <c r="AQ276" s="1160"/>
      <c r="AR276" s="1159"/>
      <c r="AS276" s="1160"/>
      <c r="AT276" s="1159"/>
      <c r="AU276" s="1161"/>
      <c r="AV276" s="1162"/>
      <c r="AW276" s="1148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027" t="s">
        <v>284</v>
      </c>
      <c r="C282" s="1028">
        <f t="shared" si="75"/>
        <v>0</v>
      </c>
      <c r="D282" s="1029">
        <f t="shared" si="76"/>
        <v>0</v>
      </c>
      <c r="E282" s="1030">
        <f t="shared" si="76"/>
        <v>0</v>
      </c>
      <c r="F282" s="1031">
        <f t="shared" ref="F282:AM282" si="78">SUM(F276:F281)</f>
        <v>0</v>
      </c>
      <c r="G282" s="1032">
        <f t="shared" si="78"/>
        <v>0</v>
      </c>
      <c r="H282" s="1031">
        <f t="shared" si="78"/>
        <v>0</v>
      </c>
      <c r="I282" s="1032">
        <f t="shared" si="78"/>
        <v>0</v>
      </c>
      <c r="J282" s="1031">
        <f t="shared" si="78"/>
        <v>0</v>
      </c>
      <c r="K282" s="1033">
        <f t="shared" si="78"/>
        <v>0</v>
      </c>
      <c r="L282" s="1031">
        <f t="shared" si="78"/>
        <v>0</v>
      </c>
      <c r="M282" s="1033">
        <f t="shared" si="78"/>
        <v>0</v>
      </c>
      <c r="N282" s="1031">
        <f t="shared" si="78"/>
        <v>0</v>
      </c>
      <c r="O282" s="1033">
        <f t="shared" si="78"/>
        <v>0</v>
      </c>
      <c r="P282" s="1031">
        <f t="shared" si="78"/>
        <v>0</v>
      </c>
      <c r="Q282" s="1033">
        <f t="shared" si="78"/>
        <v>0</v>
      </c>
      <c r="R282" s="1031">
        <f t="shared" si="78"/>
        <v>0</v>
      </c>
      <c r="S282" s="1033">
        <f t="shared" si="78"/>
        <v>0</v>
      </c>
      <c r="T282" s="1031">
        <f t="shared" si="78"/>
        <v>0</v>
      </c>
      <c r="U282" s="1033">
        <f t="shared" si="78"/>
        <v>0</v>
      </c>
      <c r="V282" s="1031">
        <f t="shared" si="78"/>
        <v>0</v>
      </c>
      <c r="W282" s="1033">
        <f t="shared" si="78"/>
        <v>0</v>
      </c>
      <c r="X282" s="1031">
        <f t="shared" si="78"/>
        <v>0</v>
      </c>
      <c r="Y282" s="1033">
        <f t="shared" si="78"/>
        <v>0</v>
      </c>
      <c r="Z282" s="1031">
        <f t="shared" si="78"/>
        <v>0</v>
      </c>
      <c r="AA282" s="1033">
        <f t="shared" si="78"/>
        <v>0</v>
      </c>
      <c r="AB282" s="1031">
        <f t="shared" si="78"/>
        <v>0</v>
      </c>
      <c r="AC282" s="1033">
        <f t="shared" si="78"/>
        <v>0</v>
      </c>
      <c r="AD282" s="1031">
        <f t="shared" si="78"/>
        <v>0</v>
      </c>
      <c r="AE282" s="1033">
        <f t="shared" si="78"/>
        <v>0</v>
      </c>
      <c r="AF282" s="1031">
        <f t="shared" si="78"/>
        <v>0</v>
      </c>
      <c r="AG282" s="1033">
        <f t="shared" si="78"/>
        <v>0</v>
      </c>
      <c r="AH282" s="1031">
        <f t="shared" si="78"/>
        <v>0</v>
      </c>
      <c r="AI282" s="1033">
        <f t="shared" si="78"/>
        <v>0</v>
      </c>
      <c r="AJ282" s="1031">
        <f t="shared" si="78"/>
        <v>0</v>
      </c>
      <c r="AK282" s="1033">
        <f t="shared" si="78"/>
        <v>0</v>
      </c>
      <c r="AL282" s="1034">
        <f t="shared" si="78"/>
        <v>0</v>
      </c>
      <c r="AM282" s="1035">
        <f t="shared" si="78"/>
        <v>0</v>
      </c>
      <c r="AN282" s="1039"/>
      <c r="AO282" s="1039"/>
      <c r="AP282" s="1040"/>
      <c r="AQ282" s="1041"/>
      <c r="AR282" s="1040"/>
      <c r="AS282" s="1041"/>
      <c r="AT282" s="1042"/>
      <c r="AU282" s="1043"/>
      <c r="AV282" s="1044"/>
      <c r="AW282" s="1045"/>
    </row>
    <row r="283" spans="1:90" ht="15" customHeight="1" x14ac:dyDescent="0.25">
      <c r="A283" s="2698" t="s">
        <v>290</v>
      </c>
      <c r="B283" s="1149" t="s">
        <v>282</v>
      </c>
      <c r="C283" s="1150">
        <f t="shared" si="75"/>
        <v>0</v>
      </c>
      <c r="D283" s="1151">
        <f t="shared" si="76"/>
        <v>0</v>
      </c>
      <c r="E283" s="1152">
        <f t="shared" si="76"/>
        <v>0</v>
      </c>
      <c r="F283" s="1153"/>
      <c r="G283" s="1154"/>
      <c r="H283" s="1153"/>
      <c r="I283" s="1154"/>
      <c r="J283" s="1153"/>
      <c r="K283" s="1154"/>
      <c r="L283" s="1153"/>
      <c r="M283" s="1154"/>
      <c r="N283" s="1153"/>
      <c r="O283" s="1154"/>
      <c r="P283" s="1153"/>
      <c r="Q283" s="1154"/>
      <c r="R283" s="1153"/>
      <c r="S283" s="1154"/>
      <c r="T283" s="1153"/>
      <c r="U283" s="1154"/>
      <c r="V283" s="1153"/>
      <c r="W283" s="1154"/>
      <c r="X283" s="1153"/>
      <c r="Y283" s="1154"/>
      <c r="Z283" s="1153"/>
      <c r="AA283" s="1154"/>
      <c r="AB283" s="1153"/>
      <c r="AC283" s="1154"/>
      <c r="AD283" s="1153"/>
      <c r="AE283" s="1154"/>
      <c r="AF283" s="1153"/>
      <c r="AG283" s="1154"/>
      <c r="AH283" s="1153"/>
      <c r="AI283" s="1154"/>
      <c r="AJ283" s="1153"/>
      <c r="AK283" s="1154"/>
      <c r="AL283" s="1153"/>
      <c r="AM283" s="1155"/>
      <c r="AN283" s="1158"/>
      <c r="AO283" s="1158"/>
      <c r="AP283" s="1159"/>
      <c r="AQ283" s="1160"/>
      <c r="AR283" s="1159"/>
      <c r="AS283" s="1160"/>
      <c r="AT283" s="1159"/>
      <c r="AU283" s="1161"/>
      <c r="AV283" s="1162"/>
      <c r="AW283" s="1148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027" t="s">
        <v>284</v>
      </c>
      <c r="C289" s="1028">
        <f t="shared" si="75"/>
        <v>0</v>
      </c>
      <c r="D289" s="1029">
        <f t="shared" si="76"/>
        <v>0</v>
      </c>
      <c r="E289" s="1030">
        <f t="shared" si="76"/>
        <v>0</v>
      </c>
      <c r="F289" s="1031">
        <f t="shared" ref="F289:AM289" si="79">SUM(F283:F288)</f>
        <v>0</v>
      </c>
      <c r="G289" s="1032">
        <f t="shared" si="79"/>
        <v>0</v>
      </c>
      <c r="H289" s="1031">
        <f t="shared" si="79"/>
        <v>0</v>
      </c>
      <c r="I289" s="1032">
        <f t="shared" si="79"/>
        <v>0</v>
      </c>
      <c r="J289" s="1031">
        <f t="shared" si="79"/>
        <v>0</v>
      </c>
      <c r="K289" s="1033">
        <f t="shared" si="79"/>
        <v>0</v>
      </c>
      <c r="L289" s="1031">
        <f t="shared" si="79"/>
        <v>0</v>
      </c>
      <c r="M289" s="1033">
        <f t="shared" si="79"/>
        <v>0</v>
      </c>
      <c r="N289" s="1031">
        <f t="shared" si="79"/>
        <v>0</v>
      </c>
      <c r="O289" s="1033">
        <f t="shared" si="79"/>
        <v>0</v>
      </c>
      <c r="P289" s="1031">
        <f t="shared" si="79"/>
        <v>0</v>
      </c>
      <c r="Q289" s="1033">
        <f t="shared" si="79"/>
        <v>0</v>
      </c>
      <c r="R289" s="1031">
        <f t="shared" si="79"/>
        <v>0</v>
      </c>
      <c r="S289" s="1033">
        <f t="shared" si="79"/>
        <v>0</v>
      </c>
      <c r="T289" s="1031">
        <f t="shared" si="79"/>
        <v>0</v>
      </c>
      <c r="U289" s="1033">
        <f t="shared" si="79"/>
        <v>0</v>
      </c>
      <c r="V289" s="1031">
        <f t="shared" si="79"/>
        <v>0</v>
      </c>
      <c r="W289" s="1033">
        <f t="shared" si="79"/>
        <v>0</v>
      </c>
      <c r="X289" s="1031">
        <f t="shared" si="79"/>
        <v>0</v>
      </c>
      <c r="Y289" s="1033">
        <f t="shared" si="79"/>
        <v>0</v>
      </c>
      <c r="Z289" s="1031">
        <f t="shared" si="79"/>
        <v>0</v>
      </c>
      <c r="AA289" s="1033">
        <f t="shared" si="79"/>
        <v>0</v>
      </c>
      <c r="AB289" s="1031">
        <f t="shared" si="79"/>
        <v>0</v>
      </c>
      <c r="AC289" s="1033">
        <f t="shared" si="79"/>
        <v>0</v>
      </c>
      <c r="AD289" s="1031">
        <f t="shared" si="79"/>
        <v>0</v>
      </c>
      <c r="AE289" s="1033">
        <f t="shared" si="79"/>
        <v>0</v>
      </c>
      <c r="AF289" s="1031">
        <f t="shared" si="79"/>
        <v>0</v>
      </c>
      <c r="AG289" s="1033">
        <f t="shared" si="79"/>
        <v>0</v>
      </c>
      <c r="AH289" s="1031">
        <f t="shared" si="79"/>
        <v>0</v>
      </c>
      <c r="AI289" s="1033">
        <f t="shared" si="79"/>
        <v>0</v>
      </c>
      <c r="AJ289" s="1031">
        <f t="shared" si="79"/>
        <v>0</v>
      </c>
      <c r="AK289" s="1033">
        <f t="shared" si="79"/>
        <v>0</v>
      </c>
      <c r="AL289" s="1034">
        <f t="shared" si="79"/>
        <v>0</v>
      </c>
      <c r="AM289" s="1035">
        <f t="shared" si="79"/>
        <v>0</v>
      </c>
      <c r="AN289" s="1039"/>
      <c r="AO289" s="1039"/>
      <c r="AP289" s="1040"/>
      <c r="AQ289" s="1041"/>
      <c r="AR289" s="1040"/>
      <c r="AS289" s="1041"/>
      <c r="AT289" s="1042"/>
      <c r="AU289" s="1043"/>
      <c r="AV289" s="1044"/>
      <c r="AW289" s="1045"/>
    </row>
    <row r="290" spans="1:49" ht="15" customHeight="1" x14ac:dyDescent="0.25">
      <c r="A290" s="2698" t="s">
        <v>291</v>
      </c>
      <c r="B290" s="1149" t="s">
        <v>282</v>
      </c>
      <c r="C290" s="1150">
        <f t="shared" si="75"/>
        <v>0</v>
      </c>
      <c r="D290" s="1151">
        <f t="shared" si="76"/>
        <v>0</v>
      </c>
      <c r="E290" s="1152">
        <f t="shared" si="76"/>
        <v>0</v>
      </c>
      <c r="F290" s="1153"/>
      <c r="G290" s="1154"/>
      <c r="H290" s="1153"/>
      <c r="I290" s="1154"/>
      <c r="J290" s="1153"/>
      <c r="K290" s="1154"/>
      <c r="L290" s="1153"/>
      <c r="M290" s="1154"/>
      <c r="N290" s="1153"/>
      <c r="O290" s="1154"/>
      <c r="P290" s="1153"/>
      <c r="Q290" s="1154"/>
      <c r="R290" s="1153"/>
      <c r="S290" s="1154"/>
      <c r="T290" s="1153"/>
      <c r="U290" s="1154"/>
      <c r="V290" s="1153"/>
      <c r="W290" s="1154"/>
      <c r="X290" s="1153"/>
      <c r="Y290" s="1154"/>
      <c r="Z290" s="1153"/>
      <c r="AA290" s="1154"/>
      <c r="AB290" s="1153"/>
      <c r="AC290" s="1154"/>
      <c r="AD290" s="1153"/>
      <c r="AE290" s="1154"/>
      <c r="AF290" s="1153"/>
      <c r="AG290" s="1154"/>
      <c r="AH290" s="1153"/>
      <c r="AI290" s="1154"/>
      <c r="AJ290" s="1153"/>
      <c r="AK290" s="1154"/>
      <c r="AL290" s="1153"/>
      <c r="AM290" s="1155"/>
      <c r="AN290" s="1158"/>
      <c r="AO290" s="1158"/>
      <c r="AP290" s="1159"/>
      <c r="AQ290" s="1160"/>
      <c r="AR290" s="1159"/>
      <c r="AS290" s="1160"/>
      <c r="AT290" s="1159"/>
      <c r="AU290" s="1161"/>
      <c r="AV290" s="1162"/>
      <c r="AW290" s="1148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027" t="s">
        <v>284</v>
      </c>
      <c r="C301" s="1028">
        <f t="shared" si="75"/>
        <v>0</v>
      </c>
      <c r="D301" s="1029">
        <f t="shared" si="76"/>
        <v>0</v>
      </c>
      <c r="E301" s="1030">
        <f t="shared" si="76"/>
        <v>0</v>
      </c>
      <c r="F301" s="1031">
        <f t="shared" ref="F301:AM301" si="80">SUM(F290:F300)</f>
        <v>0</v>
      </c>
      <c r="G301" s="1032">
        <f t="shared" si="80"/>
        <v>0</v>
      </c>
      <c r="H301" s="1031">
        <f t="shared" si="80"/>
        <v>0</v>
      </c>
      <c r="I301" s="1032">
        <f t="shared" si="80"/>
        <v>0</v>
      </c>
      <c r="J301" s="1031">
        <f t="shared" si="80"/>
        <v>0</v>
      </c>
      <c r="K301" s="1033">
        <f t="shared" si="80"/>
        <v>0</v>
      </c>
      <c r="L301" s="1031">
        <f t="shared" si="80"/>
        <v>0</v>
      </c>
      <c r="M301" s="1033">
        <f t="shared" si="80"/>
        <v>0</v>
      </c>
      <c r="N301" s="1031">
        <f t="shared" si="80"/>
        <v>0</v>
      </c>
      <c r="O301" s="1033">
        <f t="shared" si="80"/>
        <v>0</v>
      </c>
      <c r="P301" s="1031">
        <f t="shared" si="80"/>
        <v>0</v>
      </c>
      <c r="Q301" s="1033">
        <f t="shared" si="80"/>
        <v>0</v>
      </c>
      <c r="R301" s="1031">
        <f t="shared" si="80"/>
        <v>0</v>
      </c>
      <c r="S301" s="1033">
        <f t="shared" si="80"/>
        <v>0</v>
      </c>
      <c r="T301" s="1031">
        <f t="shared" si="80"/>
        <v>0</v>
      </c>
      <c r="U301" s="1033">
        <f t="shared" si="80"/>
        <v>0</v>
      </c>
      <c r="V301" s="1031">
        <f t="shared" si="80"/>
        <v>0</v>
      </c>
      <c r="W301" s="1033">
        <f t="shared" si="80"/>
        <v>0</v>
      </c>
      <c r="X301" s="1031">
        <f t="shared" si="80"/>
        <v>0</v>
      </c>
      <c r="Y301" s="1033">
        <f t="shared" si="80"/>
        <v>0</v>
      </c>
      <c r="Z301" s="1031">
        <f t="shared" si="80"/>
        <v>0</v>
      </c>
      <c r="AA301" s="1033">
        <f t="shared" si="80"/>
        <v>0</v>
      </c>
      <c r="AB301" s="1031">
        <f t="shared" si="80"/>
        <v>0</v>
      </c>
      <c r="AC301" s="1033">
        <f t="shared" si="80"/>
        <v>0</v>
      </c>
      <c r="AD301" s="1031">
        <f t="shared" si="80"/>
        <v>0</v>
      </c>
      <c r="AE301" s="1033">
        <f t="shared" si="80"/>
        <v>0</v>
      </c>
      <c r="AF301" s="1031">
        <f t="shared" si="80"/>
        <v>0</v>
      </c>
      <c r="AG301" s="1033">
        <f t="shared" si="80"/>
        <v>0</v>
      </c>
      <c r="AH301" s="1031">
        <f t="shared" si="80"/>
        <v>0</v>
      </c>
      <c r="AI301" s="1033">
        <f t="shared" si="80"/>
        <v>0</v>
      </c>
      <c r="AJ301" s="1031">
        <f t="shared" si="80"/>
        <v>0</v>
      </c>
      <c r="AK301" s="1033">
        <f t="shared" si="80"/>
        <v>0</v>
      </c>
      <c r="AL301" s="1034">
        <f t="shared" si="80"/>
        <v>0</v>
      </c>
      <c r="AM301" s="1035">
        <f t="shared" si="80"/>
        <v>0</v>
      </c>
      <c r="AN301" s="1039"/>
      <c r="AO301" s="1039"/>
      <c r="AP301" s="1040"/>
      <c r="AQ301" s="1041"/>
      <c r="AR301" s="1040"/>
      <c r="AS301" s="1041"/>
      <c r="AT301" s="1042"/>
      <c r="AU301" s="1043"/>
      <c r="AV301" s="1044"/>
      <c r="AW301" s="1045"/>
    </row>
    <row r="302" spans="1:49" ht="15" customHeight="1" x14ac:dyDescent="0.25">
      <c r="A302" s="2698" t="s">
        <v>297</v>
      </c>
      <c r="B302" s="1149" t="s">
        <v>282</v>
      </c>
      <c r="C302" s="1150">
        <f t="shared" si="75"/>
        <v>0</v>
      </c>
      <c r="D302" s="1151">
        <f t="shared" si="76"/>
        <v>0</v>
      </c>
      <c r="E302" s="1152">
        <f t="shared" si="76"/>
        <v>0</v>
      </c>
      <c r="F302" s="1153"/>
      <c r="G302" s="1154"/>
      <c r="H302" s="1153"/>
      <c r="I302" s="1154"/>
      <c r="J302" s="1153"/>
      <c r="K302" s="1154"/>
      <c r="L302" s="1153"/>
      <c r="M302" s="1154"/>
      <c r="N302" s="1153"/>
      <c r="O302" s="1154"/>
      <c r="P302" s="1153"/>
      <c r="Q302" s="1154"/>
      <c r="R302" s="1153"/>
      <c r="S302" s="1154"/>
      <c r="T302" s="1153"/>
      <c r="U302" s="1154"/>
      <c r="V302" s="1153"/>
      <c r="W302" s="1154"/>
      <c r="X302" s="1153"/>
      <c r="Y302" s="1154"/>
      <c r="Z302" s="1153"/>
      <c r="AA302" s="1154"/>
      <c r="AB302" s="1153"/>
      <c r="AC302" s="1154"/>
      <c r="AD302" s="1153"/>
      <c r="AE302" s="1154"/>
      <c r="AF302" s="1153"/>
      <c r="AG302" s="1154"/>
      <c r="AH302" s="1153"/>
      <c r="AI302" s="1154"/>
      <c r="AJ302" s="1153"/>
      <c r="AK302" s="1154"/>
      <c r="AL302" s="1153"/>
      <c r="AM302" s="1155"/>
      <c r="AN302" s="1158"/>
      <c r="AO302" s="1158"/>
      <c r="AP302" s="1159"/>
      <c r="AQ302" s="1160"/>
      <c r="AR302" s="1159"/>
      <c r="AS302" s="1160"/>
      <c r="AT302" s="1159"/>
      <c r="AU302" s="1161"/>
      <c r="AV302" s="1162"/>
      <c r="AW302" s="1148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027" t="s">
        <v>284</v>
      </c>
      <c r="C313" s="1028">
        <f t="shared" si="75"/>
        <v>0</v>
      </c>
      <c r="D313" s="1029">
        <f t="shared" si="81"/>
        <v>0</v>
      </c>
      <c r="E313" s="1030">
        <f t="shared" si="81"/>
        <v>0</v>
      </c>
      <c r="F313" s="1031">
        <f t="shared" ref="F313:AM313" si="82">SUM(F302:F312)</f>
        <v>0</v>
      </c>
      <c r="G313" s="1032">
        <f t="shared" si="82"/>
        <v>0</v>
      </c>
      <c r="H313" s="1031">
        <f t="shared" si="82"/>
        <v>0</v>
      </c>
      <c r="I313" s="1032">
        <f t="shared" si="82"/>
        <v>0</v>
      </c>
      <c r="J313" s="1031">
        <f t="shared" si="82"/>
        <v>0</v>
      </c>
      <c r="K313" s="1033">
        <f t="shared" si="82"/>
        <v>0</v>
      </c>
      <c r="L313" s="1031">
        <f t="shared" si="82"/>
        <v>0</v>
      </c>
      <c r="M313" s="1033">
        <f t="shared" si="82"/>
        <v>0</v>
      </c>
      <c r="N313" s="1031">
        <f t="shared" si="82"/>
        <v>0</v>
      </c>
      <c r="O313" s="1033">
        <f t="shared" si="82"/>
        <v>0</v>
      </c>
      <c r="P313" s="1031">
        <f t="shared" si="82"/>
        <v>0</v>
      </c>
      <c r="Q313" s="1033">
        <f t="shared" si="82"/>
        <v>0</v>
      </c>
      <c r="R313" s="1031">
        <f t="shared" si="82"/>
        <v>0</v>
      </c>
      <c r="S313" s="1033">
        <f t="shared" si="82"/>
        <v>0</v>
      </c>
      <c r="T313" s="1031">
        <f t="shared" si="82"/>
        <v>0</v>
      </c>
      <c r="U313" s="1033">
        <f t="shared" si="82"/>
        <v>0</v>
      </c>
      <c r="V313" s="1031">
        <f t="shared" si="82"/>
        <v>0</v>
      </c>
      <c r="W313" s="1033">
        <f t="shared" si="82"/>
        <v>0</v>
      </c>
      <c r="X313" s="1031">
        <f t="shared" si="82"/>
        <v>0</v>
      </c>
      <c r="Y313" s="1033">
        <f t="shared" si="82"/>
        <v>0</v>
      </c>
      <c r="Z313" s="1031">
        <f t="shared" si="82"/>
        <v>0</v>
      </c>
      <c r="AA313" s="1033">
        <f t="shared" si="82"/>
        <v>0</v>
      </c>
      <c r="AB313" s="1031">
        <f t="shared" si="82"/>
        <v>0</v>
      </c>
      <c r="AC313" s="1033">
        <f t="shared" si="82"/>
        <v>0</v>
      </c>
      <c r="AD313" s="1031">
        <f t="shared" si="82"/>
        <v>0</v>
      </c>
      <c r="AE313" s="1033">
        <f t="shared" si="82"/>
        <v>0</v>
      </c>
      <c r="AF313" s="1031">
        <f t="shared" si="82"/>
        <v>0</v>
      </c>
      <c r="AG313" s="1033">
        <f t="shared" si="82"/>
        <v>0</v>
      </c>
      <c r="AH313" s="1031">
        <f t="shared" si="82"/>
        <v>0</v>
      </c>
      <c r="AI313" s="1033">
        <f t="shared" si="82"/>
        <v>0</v>
      </c>
      <c r="AJ313" s="1031">
        <f t="shared" si="82"/>
        <v>0</v>
      </c>
      <c r="AK313" s="1033">
        <f t="shared" si="82"/>
        <v>0</v>
      </c>
      <c r="AL313" s="1034">
        <f t="shared" si="82"/>
        <v>0</v>
      </c>
      <c r="AM313" s="1035">
        <f t="shared" si="82"/>
        <v>0</v>
      </c>
      <c r="AN313" s="1039"/>
      <c r="AO313" s="1039"/>
      <c r="AP313" s="1040"/>
      <c r="AQ313" s="1041"/>
      <c r="AR313" s="1040"/>
      <c r="AS313" s="1041"/>
      <c r="AT313" s="1042"/>
      <c r="AU313" s="1043"/>
      <c r="AV313" s="1044"/>
      <c r="AW313" s="1045"/>
    </row>
    <row r="314" spans="1:49" ht="15" customHeight="1" x14ac:dyDescent="0.25">
      <c r="A314" s="2698" t="s">
        <v>298</v>
      </c>
      <c r="B314" s="1149" t="s">
        <v>282</v>
      </c>
      <c r="C314" s="1150">
        <f t="shared" si="75"/>
        <v>0</v>
      </c>
      <c r="D314" s="1151">
        <f t="shared" si="81"/>
        <v>0</v>
      </c>
      <c r="E314" s="1152">
        <f t="shared" si="81"/>
        <v>0</v>
      </c>
      <c r="F314" s="1153"/>
      <c r="G314" s="1154"/>
      <c r="H314" s="1153"/>
      <c r="I314" s="1154"/>
      <c r="J314" s="1153"/>
      <c r="K314" s="1154"/>
      <c r="L314" s="1153"/>
      <c r="M314" s="1154"/>
      <c r="N314" s="1153"/>
      <c r="O314" s="1154"/>
      <c r="P314" s="1153"/>
      <c r="Q314" s="1154"/>
      <c r="R314" s="1153"/>
      <c r="S314" s="1154"/>
      <c r="T314" s="1153"/>
      <c r="U314" s="1154"/>
      <c r="V314" s="1153"/>
      <c r="W314" s="1154"/>
      <c r="X314" s="1153"/>
      <c r="Y314" s="1154"/>
      <c r="Z314" s="1153"/>
      <c r="AA314" s="1154"/>
      <c r="AB314" s="1153"/>
      <c r="AC314" s="1154"/>
      <c r="AD314" s="1153"/>
      <c r="AE314" s="1154"/>
      <c r="AF314" s="1153"/>
      <c r="AG314" s="1154"/>
      <c r="AH314" s="1153"/>
      <c r="AI314" s="1154"/>
      <c r="AJ314" s="1153"/>
      <c r="AK314" s="1154"/>
      <c r="AL314" s="1153"/>
      <c r="AM314" s="1155"/>
      <c r="AN314" s="1158"/>
      <c r="AO314" s="1158"/>
      <c r="AP314" s="1159"/>
      <c r="AQ314" s="1160"/>
      <c r="AR314" s="1159"/>
      <c r="AS314" s="1160"/>
      <c r="AT314" s="1159"/>
      <c r="AU314" s="1161"/>
      <c r="AV314" s="1162"/>
      <c r="AW314" s="1148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027" t="s">
        <v>284</v>
      </c>
      <c r="C320" s="1028">
        <f t="shared" si="75"/>
        <v>0</v>
      </c>
      <c r="D320" s="1029">
        <f t="shared" si="81"/>
        <v>0</v>
      </c>
      <c r="E320" s="1046">
        <f t="shared" si="81"/>
        <v>0</v>
      </c>
      <c r="F320" s="1047">
        <f t="shared" ref="F320:AM320" si="83">SUM(F314:F319)</f>
        <v>0</v>
      </c>
      <c r="G320" s="1033">
        <f t="shared" si="83"/>
        <v>0</v>
      </c>
      <c r="H320" s="1047">
        <f t="shared" si="83"/>
        <v>0</v>
      </c>
      <c r="I320" s="1033">
        <f t="shared" si="83"/>
        <v>0</v>
      </c>
      <c r="J320" s="1047">
        <f t="shared" si="83"/>
        <v>0</v>
      </c>
      <c r="K320" s="1033">
        <f t="shared" si="83"/>
        <v>0</v>
      </c>
      <c r="L320" s="1047">
        <f t="shared" si="83"/>
        <v>0</v>
      </c>
      <c r="M320" s="1033">
        <f t="shared" si="83"/>
        <v>0</v>
      </c>
      <c r="N320" s="1047">
        <f t="shared" si="83"/>
        <v>0</v>
      </c>
      <c r="O320" s="1033">
        <f t="shared" si="83"/>
        <v>0</v>
      </c>
      <c r="P320" s="1047">
        <f t="shared" si="83"/>
        <v>0</v>
      </c>
      <c r="Q320" s="1033">
        <f t="shared" si="83"/>
        <v>0</v>
      </c>
      <c r="R320" s="1047">
        <f t="shared" si="83"/>
        <v>0</v>
      </c>
      <c r="S320" s="1033">
        <f t="shared" si="83"/>
        <v>0</v>
      </c>
      <c r="T320" s="1047">
        <f t="shared" si="83"/>
        <v>0</v>
      </c>
      <c r="U320" s="1033">
        <f t="shared" si="83"/>
        <v>0</v>
      </c>
      <c r="V320" s="1047">
        <f t="shared" si="83"/>
        <v>0</v>
      </c>
      <c r="W320" s="1033">
        <f t="shared" si="83"/>
        <v>0</v>
      </c>
      <c r="X320" s="1047">
        <f t="shared" si="83"/>
        <v>0</v>
      </c>
      <c r="Y320" s="1033">
        <f t="shared" si="83"/>
        <v>0</v>
      </c>
      <c r="Z320" s="1047">
        <f t="shared" si="83"/>
        <v>0</v>
      </c>
      <c r="AA320" s="1033">
        <f t="shared" si="83"/>
        <v>0</v>
      </c>
      <c r="AB320" s="1047">
        <f t="shared" si="83"/>
        <v>0</v>
      </c>
      <c r="AC320" s="1033">
        <f t="shared" si="83"/>
        <v>0</v>
      </c>
      <c r="AD320" s="1047">
        <f t="shared" si="83"/>
        <v>0</v>
      </c>
      <c r="AE320" s="1033">
        <f t="shared" si="83"/>
        <v>0</v>
      </c>
      <c r="AF320" s="1047">
        <f t="shared" si="83"/>
        <v>0</v>
      </c>
      <c r="AG320" s="1033">
        <f t="shared" si="83"/>
        <v>0</v>
      </c>
      <c r="AH320" s="1047">
        <f t="shared" si="83"/>
        <v>0</v>
      </c>
      <c r="AI320" s="1033">
        <f t="shared" si="83"/>
        <v>0</v>
      </c>
      <c r="AJ320" s="1047">
        <f t="shared" si="83"/>
        <v>0</v>
      </c>
      <c r="AK320" s="1033">
        <f t="shared" si="83"/>
        <v>0</v>
      </c>
      <c r="AL320" s="1048">
        <f t="shared" si="83"/>
        <v>0</v>
      </c>
      <c r="AM320" s="1035">
        <f t="shared" si="83"/>
        <v>0</v>
      </c>
      <c r="AN320" s="1049"/>
      <c r="AO320" s="1049"/>
      <c r="AP320" s="1050"/>
      <c r="AQ320" s="1051"/>
      <c r="AR320" s="1050"/>
      <c r="AS320" s="1051"/>
      <c r="AT320" s="1052"/>
      <c r="AU320" s="1053"/>
      <c r="AV320" s="1054"/>
      <c r="AW320" s="1055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033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2702" t="s">
        <v>25</v>
      </c>
      <c r="B323" s="2917" t="s">
        <v>301</v>
      </c>
      <c r="C323" s="2918" t="s">
        <v>302</v>
      </c>
      <c r="D323" s="2919"/>
      <c r="E323" s="2919"/>
      <c r="F323" s="2919"/>
      <c r="G323" s="2919"/>
      <c r="H323" s="2919"/>
      <c r="I323" s="2919"/>
      <c r="J323" s="2919"/>
      <c r="K323" s="2920"/>
      <c r="L323" s="2921" t="s">
        <v>303</v>
      </c>
      <c r="M323" s="2922"/>
      <c r="N323" s="2922"/>
      <c r="O323" s="2922"/>
      <c r="P323" s="2922"/>
      <c r="Q323" s="2922"/>
      <c r="R323" s="2922"/>
      <c r="S323" s="2922"/>
      <c r="T323" s="2923"/>
      <c r="U323" s="2921" t="s">
        <v>304</v>
      </c>
      <c r="V323" s="2922"/>
      <c r="W323" s="2922"/>
      <c r="X323" s="2922"/>
      <c r="Y323" s="2922"/>
      <c r="Z323" s="2922"/>
      <c r="AA323" s="2922"/>
      <c r="AB323" s="2922"/>
      <c r="AC323" s="2924"/>
      <c r="AD323" s="2843" t="s">
        <v>28</v>
      </c>
      <c r="AE323" s="2869" t="s">
        <v>29</v>
      </c>
    </row>
    <row r="324" spans="1:90" ht="15" customHeight="1" x14ac:dyDescent="0.25">
      <c r="A324" s="2824"/>
      <c r="B324" s="2826"/>
      <c r="C324" s="2928" t="s">
        <v>65</v>
      </c>
      <c r="D324" s="2929"/>
      <c r="E324" s="2930"/>
      <c r="F324" s="2925" t="s">
        <v>305</v>
      </c>
      <c r="G324" s="2925"/>
      <c r="H324" s="2925" t="s">
        <v>306</v>
      </c>
      <c r="I324" s="2925"/>
      <c r="J324" s="2926" t="s">
        <v>307</v>
      </c>
      <c r="K324" s="2926"/>
      <c r="L324" s="2928" t="s">
        <v>65</v>
      </c>
      <c r="M324" s="2929"/>
      <c r="N324" s="2930"/>
      <c r="O324" s="2925" t="s">
        <v>305</v>
      </c>
      <c r="P324" s="2925"/>
      <c r="Q324" s="2925" t="s">
        <v>306</v>
      </c>
      <c r="R324" s="2925"/>
      <c r="S324" s="2926" t="s">
        <v>307</v>
      </c>
      <c r="T324" s="2926"/>
      <c r="U324" s="2928" t="s">
        <v>65</v>
      </c>
      <c r="V324" s="2929"/>
      <c r="W324" s="2930"/>
      <c r="X324" s="2925" t="s">
        <v>305</v>
      </c>
      <c r="Y324" s="2925"/>
      <c r="Z324" s="2925" t="s">
        <v>306</v>
      </c>
      <c r="AA324" s="2925"/>
      <c r="AB324" s="2926" t="s">
        <v>307</v>
      </c>
      <c r="AC324" s="2927"/>
      <c r="AD324" s="2843"/>
      <c r="AE324" s="2869"/>
    </row>
    <row r="325" spans="1:90" ht="21" x14ac:dyDescent="0.25">
      <c r="A325" s="2824"/>
      <c r="B325" s="2826"/>
      <c r="C325" s="1056" t="s">
        <v>308</v>
      </c>
      <c r="D325" s="523" t="s">
        <v>18</v>
      </c>
      <c r="E325" s="1057" t="s">
        <v>19</v>
      </c>
      <c r="F325" s="1058" t="s">
        <v>18</v>
      </c>
      <c r="G325" s="1059" t="s">
        <v>19</v>
      </c>
      <c r="H325" s="1058" t="s">
        <v>18</v>
      </c>
      <c r="I325" s="1059" t="s">
        <v>19</v>
      </c>
      <c r="J325" s="1058" t="s">
        <v>18</v>
      </c>
      <c r="K325" s="1059" t="s">
        <v>19</v>
      </c>
      <c r="L325" s="1058" t="s">
        <v>308</v>
      </c>
      <c r="M325" s="1060" t="s">
        <v>18</v>
      </c>
      <c r="N325" s="1061" t="s">
        <v>19</v>
      </c>
      <c r="O325" s="1058" t="s">
        <v>18</v>
      </c>
      <c r="P325" s="1061" t="s">
        <v>19</v>
      </c>
      <c r="Q325" s="1058" t="s">
        <v>18</v>
      </c>
      <c r="R325" s="1061" t="s">
        <v>19</v>
      </c>
      <c r="S325" s="1058" t="s">
        <v>18</v>
      </c>
      <c r="T325" s="1061" t="s">
        <v>19</v>
      </c>
      <c r="U325" s="1058" t="s">
        <v>308</v>
      </c>
      <c r="V325" s="524" t="s">
        <v>18</v>
      </c>
      <c r="W325" s="1059" t="s">
        <v>19</v>
      </c>
      <c r="X325" s="1058" t="s">
        <v>18</v>
      </c>
      <c r="Y325" s="1059" t="s">
        <v>19</v>
      </c>
      <c r="Z325" s="1058" t="s">
        <v>18</v>
      </c>
      <c r="AA325" s="1059" t="s">
        <v>19</v>
      </c>
      <c r="AB325" s="1058" t="s">
        <v>18</v>
      </c>
      <c r="AC325" s="1062" t="s">
        <v>19</v>
      </c>
      <c r="AD325" s="2843"/>
      <c r="AE325" s="2869"/>
    </row>
    <row r="326" spans="1:90" ht="42" x14ac:dyDescent="0.25">
      <c r="A326" s="1163" t="s">
        <v>309</v>
      </c>
      <c r="B326" s="1164">
        <f>SUM(C326+L326+U326)</f>
        <v>0</v>
      </c>
      <c r="C326" s="1165">
        <f>SUM(D326:E326)</f>
        <v>0</v>
      </c>
      <c r="D326" s="1114">
        <f>SUM(F326+H326+J326)</f>
        <v>0</v>
      </c>
      <c r="E326" s="1121">
        <f>SUM(G326+I326+K326)</f>
        <v>0</v>
      </c>
      <c r="F326" s="1089"/>
      <c r="G326" s="1097"/>
      <c r="H326" s="1089"/>
      <c r="I326" s="1097"/>
      <c r="J326" s="1089"/>
      <c r="K326" s="1097"/>
      <c r="L326" s="1166">
        <f>SUM(M326:N326)</f>
        <v>0</v>
      </c>
      <c r="M326" s="1114">
        <f>SUM(O326+Q326+S326)</f>
        <v>0</v>
      </c>
      <c r="N326" s="1115">
        <f>SUM(P326+R326+T326)</f>
        <v>0</v>
      </c>
      <c r="O326" s="1089"/>
      <c r="P326" s="1116"/>
      <c r="Q326" s="1089"/>
      <c r="R326" s="1116"/>
      <c r="S326" s="1089"/>
      <c r="T326" s="1116"/>
      <c r="U326" s="1113">
        <f>SUM(V326:W326)</f>
        <v>0</v>
      </c>
      <c r="V326" s="1114">
        <f>SUM(X326+Z326+AB326)</f>
        <v>0</v>
      </c>
      <c r="W326" s="1121">
        <f>SUM(Y326+AA326+AC326)</f>
        <v>0</v>
      </c>
      <c r="X326" s="1089"/>
      <c r="Y326" s="1097"/>
      <c r="Z326" s="1089"/>
      <c r="AA326" s="1097"/>
      <c r="AB326" s="1089"/>
      <c r="AC326" s="1167"/>
      <c r="AD326" s="976"/>
      <c r="AE326" s="1097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912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1163" t="s">
        <v>311</v>
      </c>
      <c r="B328" s="1164">
        <f t="shared" ref="B328:B332" si="94">SUM(C328+L328+U328)</f>
        <v>0</v>
      </c>
      <c r="C328" s="1165">
        <f t="shared" si="86"/>
        <v>0</v>
      </c>
      <c r="D328" s="1168">
        <f t="shared" si="87"/>
        <v>0</v>
      </c>
      <c r="E328" s="1169">
        <f t="shared" si="87"/>
        <v>0</v>
      </c>
      <c r="F328" s="1089"/>
      <c r="G328" s="1097"/>
      <c r="H328" s="1089"/>
      <c r="I328" s="1097"/>
      <c r="J328" s="1089"/>
      <c r="K328" s="1097"/>
      <c r="L328" s="1166">
        <f>SUM(M328:N328)</f>
        <v>0</v>
      </c>
      <c r="M328" s="1114">
        <f>SUM(O328+Q328+S328)</f>
        <v>0</v>
      </c>
      <c r="N328" s="1115">
        <f>SUM(P328+R328+T328)</f>
        <v>0</v>
      </c>
      <c r="O328" s="1089"/>
      <c r="P328" s="1116"/>
      <c r="Q328" s="1089"/>
      <c r="R328" s="1116"/>
      <c r="S328" s="1089"/>
      <c r="T328" s="1116"/>
      <c r="U328" s="1113">
        <f t="shared" si="88"/>
        <v>0</v>
      </c>
      <c r="V328" s="1114">
        <f t="shared" si="89"/>
        <v>0</v>
      </c>
      <c r="W328" s="1121">
        <f t="shared" si="89"/>
        <v>0</v>
      </c>
      <c r="X328" s="1089"/>
      <c r="Y328" s="1097"/>
      <c r="Z328" s="1089"/>
      <c r="AA328" s="1097"/>
      <c r="AB328" s="1089"/>
      <c r="AC328" s="1167"/>
      <c r="AD328" s="976"/>
      <c r="AE328" s="1097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912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1163" t="s">
        <v>313</v>
      </c>
      <c r="B330" s="1164">
        <f t="shared" si="94"/>
        <v>0</v>
      </c>
      <c r="C330" s="1165">
        <f t="shared" si="86"/>
        <v>0</v>
      </c>
      <c r="D330" s="1168">
        <f t="shared" si="87"/>
        <v>0</v>
      </c>
      <c r="E330" s="1169">
        <f t="shared" si="87"/>
        <v>0</v>
      </c>
      <c r="F330" s="1089"/>
      <c r="G330" s="1097"/>
      <c r="H330" s="1089"/>
      <c r="I330" s="1097"/>
      <c r="J330" s="1089"/>
      <c r="K330" s="1097"/>
      <c r="L330" s="1166">
        <f>SUM(M330:N330)</f>
        <v>0</v>
      </c>
      <c r="M330" s="1114">
        <f>SUM(O330+Q330+S330)</f>
        <v>0</v>
      </c>
      <c r="N330" s="1115">
        <f>SUM(P330+R330+T330)</f>
        <v>0</v>
      </c>
      <c r="O330" s="1089"/>
      <c r="P330" s="1116"/>
      <c r="Q330" s="1089"/>
      <c r="R330" s="1116"/>
      <c r="S330" s="1089"/>
      <c r="T330" s="1116"/>
      <c r="U330" s="1113">
        <f t="shared" si="88"/>
        <v>0</v>
      </c>
      <c r="V330" s="1114">
        <f t="shared" si="89"/>
        <v>0</v>
      </c>
      <c r="W330" s="1121">
        <f t="shared" si="89"/>
        <v>0</v>
      </c>
      <c r="X330" s="1089"/>
      <c r="Y330" s="1097"/>
      <c r="Z330" s="1089"/>
      <c r="AA330" s="1097"/>
      <c r="AB330" s="1089"/>
      <c r="AC330" s="1167"/>
      <c r="AD330" s="976"/>
      <c r="AE330" s="1097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912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912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549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410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",[5]NOMBRE!B2," - ","( ",[5]NOMBRE!C2,[5]NOMBRE!D2,[5]NOMBRE!E2,[5]NOMBRE!F2,[5]NOMBRE!G2," )")</f>
        <v>COMUNA: LINARES - ( 07401 )</v>
      </c>
    </row>
    <row r="3" spans="1:130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130" x14ac:dyDescent="0.25">
      <c r="A4" s="1" t="str">
        <f>CONCATENATE("MES: ",[5]NOMBRE!B6," - ","( ",[5]NOMBRE!C6,[5]NOMBRE!D6," )")</f>
        <v>MES: ABRIL - ( 04 )</v>
      </c>
    </row>
    <row r="5" spans="1:130" x14ac:dyDescent="0.25">
      <c r="A5" s="1" t="str">
        <f>CONCATENATE("AÑO: ",[5]NOMBRE!B7)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187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957" t="s">
        <v>4</v>
      </c>
      <c r="B10" s="2957"/>
      <c r="C10" s="2958" t="s">
        <v>5</v>
      </c>
      <c r="D10" s="2471"/>
      <c r="E10" s="2472"/>
      <c r="F10" s="2951" t="s">
        <v>6</v>
      </c>
      <c r="G10" s="2959"/>
      <c r="H10" s="2959"/>
      <c r="I10" s="2959"/>
      <c r="J10" s="2959"/>
      <c r="K10" s="2959"/>
      <c r="L10" s="2959"/>
      <c r="M10" s="2959"/>
      <c r="N10" s="2959"/>
      <c r="O10" s="2959"/>
      <c r="P10" s="2959"/>
      <c r="Q10" s="2959"/>
      <c r="R10" s="2959"/>
      <c r="S10" s="2959"/>
      <c r="T10" s="2959"/>
      <c r="U10" s="2959"/>
      <c r="V10" s="2959"/>
      <c r="W10" s="2959"/>
      <c r="X10" s="2959"/>
      <c r="Y10" s="2952"/>
    </row>
    <row r="11" spans="1:130" ht="15" customHeight="1" x14ac:dyDescent="0.25">
      <c r="A11" s="2957"/>
      <c r="B11" s="2957"/>
      <c r="C11" s="2473"/>
      <c r="D11" s="2474"/>
      <c r="E11" s="2475"/>
      <c r="F11" s="2951" t="s">
        <v>7</v>
      </c>
      <c r="G11" s="2952"/>
      <c r="H11" s="2951" t="s">
        <v>8</v>
      </c>
      <c r="I11" s="2952"/>
      <c r="J11" s="2951" t="s">
        <v>9</v>
      </c>
      <c r="K11" s="2952"/>
      <c r="L11" s="2951" t="s">
        <v>10</v>
      </c>
      <c r="M11" s="2952"/>
      <c r="N11" s="2951" t="s">
        <v>11</v>
      </c>
      <c r="O11" s="2952"/>
      <c r="P11" s="2951" t="s">
        <v>12</v>
      </c>
      <c r="Q11" s="2952"/>
      <c r="R11" s="2951" t="s">
        <v>13</v>
      </c>
      <c r="S11" s="2952"/>
      <c r="T11" s="2951" t="s">
        <v>14</v>
      </c>
      <c r="U11" s="2952"/>
      <c r="V11" s="2951" t="s">
        <v>15</v>
      </c>
      <c r="W11" s="2952"/>
      <c r="X11" s="2951" t="s">
        <v>16</v>
      </c>
      <c r="Y11" s="2952"/>
    </row>
    <row r="12" spans="1:130" ht="15" customHeight="1" x14ac:dyDescent="0.25">
      <c r="A12" s="2957"/>
      <c r="B12" s="2957"/>
      <c r="C12" s="1188" t="s">
        <v>17</v>
      </c>
      <c r="D12" s="1189" t="s">
        <v>18</v>
      </c>
      <c r="E12" s="1190" t="s">
        <v>19</v>
      </c>
      <c r="F12" s="1191" t="s">
        <v>18</v>
      </c>
      <c r="G12" s="1190" t="s">
        <v>19</v>
      </c>
      <c r="H12" s="1191" t="s">
        <v>18</v>
      </c>
      <c r="I12" s="1190" t="s">
        <v>19</v>
      </c>
      <c r="J12" s="1191" t="s">
        <v>18</v>
      </c>
      <c r="K12" s="1190" t="s">
        <v>19</v>
      </c>
      <c r="L12" s="1191" t="s">
        <v>18</v>
      </c>
      <c r="M12" s="1190" t="s">
        <v>19</v>
      </c>
      <c r="N12" s="1191" t="s">
        <v>18</v>
      </c>
      <c r="O12" s="1190" t="s">
        <v>19</v>
      </c>
      <c r="P12" s="1191" t="s">
        <v>18</v>
      </c>
      <c r="Q12" s="1190" t="s">
        <v>19</v>
      </c>
      <c r="R12" s="1191" t="s">
        <v>18</v>
      </c>
      <c r="S12" s="1190" t="s">
        <v>19</v>
      </c>
      <c r="T12" s="1191" t="s">
        <v>18</v>
      </c>
      <c r="U12" s="1190" t="s">
        <v>19</v>
      </c>
      <c r="V12" s="1191" t="s">
        <v>18</v>
      </c>
      <c r="W12" s="1190" t="s">
        <v>19</v>
      </c>
      <c r="X12" s="1191" t="s">
        <v>18</v>
      </c>
      <c r="Y12" s="1190" t="s">
        <v>19</v>
      </c>
    </row>
    <row r="13" spans="1:130" ht="15" customHeight="1" x14ac:dyDescent="0.25">
      <c r="A13" s="2956" t="s">
        <v>20</v>
      </c>
      <c r="B13" s="2956"/>
      <c r="C13" s="1192">
        <f>SUM(D13+E13)</f>
        <v>0</v>
      </c>
      <c r="D13" s="1193">
        <f t="shared" ref="D13:E15" si="0">SUM(F13+H13+J13+L13+N13+P13+R13+T13+V13+X13)</f>
        <v>0</v>
      </c>
      <c r="E13" s="1194">
        <f t="shared" si="0"/>
        <v>0</v>
      </c>
      <c r="F13" s="1195"/>
      <c r="G13" s="1196"/>
      <c r="H13" s="1195"/>
      <c r="I13" s="1196"/>
      <c r="J13" s="1195"/>
      <c r="K13" s="1196"/>
      <c r="L13" s="1195"/>
      <c r="M13" s="1196"/>
      <c r="N13" s="1195"/>
      <c r="O13" s="1196"/>
      <c r="P13" s="1195"/>
      <c r="Q13" s="1196"/>
      <c r="R13" s="1195"/>
      <c r="S13" s="1196"/>
      <c r="T13" s="1195"/>
      <c r="U13" s="1196"/>
      <c r="V13" s="1195"/>
      <c r="W13" s="1196"/>
      <c r="X13" s="1195"/>
      <c r="Y13" s="1196"/>
    </row>
    <row r="14" spans="1:130" ht="15" customHeight="1" x14ac:dyDescent="0.25">
      <c r="A14" s="2464" t="s">
        <v>21</v>
      </c>
      <c r="B14" s="1197" t="s">
        <v>22</v>
      </c>
      <c r="C14" s="1198">
        <f>SUM(D14+E14)</f>
        <v>0</v>
      </c>
      <c r="D14" s="22">
        <f t="shared" si="0"/>
        <v>0</v>
      </c>
      <c r="E14" s="1118">
        <f t="shared" si="0"/>
        <v>0</v>
      </c>
      <c r="F14" s="1199"/>
      <c r="G14" s="1116"/>
      <c r="H14" s="1199"/>
      <c r="I14" s="1116"/>
      <c r="J14" s="1199"/>
      <c r="K14" s="1116"/>
      <c r="L14" s="1199"/>
      <c r="M14" s="1116"/>
      <c r="N14" s="1199"/>
      <c r="O14" s="1116"/>
      <c r="P14" s="1199"/>
      <c r="Q14" s="1116"/>
      <c r="R14" s="1199"/>
      <c r="S14" s="1116"/>
      <c r="T14" s="1199"/>
      <c r="U14" s="1116"/>
      <c r="V14" s="1199"/>
      <c r="W14" s="1116"/>
      <c r="X14" s="1199"/>
      <c r="Y14" s="1116"/>
    </row>
    <row r="15" spans="1:130" ht="15" customHeight="1" x14ac:dyDescent="0.25">
      <c r="A15" s="2465"/>
      <c r="B15" s="1077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200"/>
      <c r="G15" s="1201"/>
      <c r="H15" s="27"/>
      <c r="I15" s="28"/>
      <c r="J15" s="27"/>
      <c r="K15" s="28"/>
      <c r="L15" s="1200"/>
      <c r="M15" s="1201"/>
      <c r="N15" s="1200"/>
      <c r="O15" s="1201"/>
      <c r="P15" s="1200"/>
      <c r="Q15" s="1201"/>
      <c r="R15" s="1200"/>
      <c r="S15" s="1201"/>
      <c r="T15" s="1200"/>
      <c r="U15" s="1202"/>
      <c r="V15" s="1200"/>
      <c r="W15" s="1202"/>
      <c r="X15" s="1200"/>
      <c r="Y15" s="1201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2960" t="s">
        <v>25</v>
      </c>
      <c r="B17" s="2960" t="s">
        <v>26</v>
      </c>
      <c r="C17" s="2961" t="s">
        <v>27</v>
      </c>
      <c r="D17" s="2471"/>
      <c r="E17" s="2472"/>
      <c r="F17" s="2962" t="s">
        <v>6</v>
      </c>
      <c r="G17" s="2963"/>
      <c r="H17" s="2963"/>
      <c r="I17" s="2963"/>
      <c r="J17" s="2963"/>
      <c r="K17" s="2963"/>
      <c r="L17" s="2963"/>
      <c r="M17" s="2963"/>
      <c r="N17" s="2963"/>
      <c r="O17" s="2963"/>
      <c r="P17" s="2963"/>
      <c r="Q17" s="2963"/>
      <c r="R17" s="2965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2953" t="s">
        <v>30</v>
      </c>
      <c r="G18" s="2954"/>
      <c r="H18" s="2953" t="s">
        <v>31</v>
      </c>
      <c r="I18" s="2954"/>
      <c r="J18" s="2953" t="s">
        <v>15</v>
      </c>
      <c r="K18" s="2954"/>
      <c r="L18" s="2953" t="s">
        <v>32</v>
      </c>
      <c r="M18" s="2954"/>
      <c r="N18" s="2953" t="s">
        <v>33</v>
      </c>
      <c r="O18" s="2954"/>
      <c r="P18" s="2953" t="s">
        <v>34</v>
      </c>
      <c r="Q18" s="2955"/>
      <c r="R18" s="2487"/>
      <c r="S18" s="2489"/>
    </row>
    <row r="19" spans="1:90" x14ac:dyDescent="0.25">
      <c r="A19" s="2479"/>
      <c r="B19" s="2479"/>
      <c r="C19" s="1203" t="s">
        <v>17</v>
      </c>
      <c r="D19" s="1204" t="s">
        <v>18</v>
      </c>
      <c r="E19" s="1205" t="s">
        <v>19</v>
      </c>
      <c r="F19" s="1206" t="s">
        <v>18</v>
      </c>
      <c r="G19" s="1205" t="s">
        <v>19</v>
      </c>
      <c r="H19" s="1206" t="s">
        <v>18</v>
      </c>
      <c r="I19" s="1205" t="s">
        <v>19</v>
      </c>
      <c r="J19" s="1206" t="s">
        <v>18</v>
      </c>
      <c r="K19" s="1205" t="s">
        <v>19</v>
      </c>
      <c r="L19" s="1206" t="s">
        <v>18</v>
      </c>
      <c r="M19" s="1205" t="s">
        <v>19</v>
      </c>
      <c r="N19" s="1206" t="s">
        <v>18</v>
      </c>
      <c r="O19" s="1205" t="s">
        <v>19</v>
      </c>
      <c r="P19" s="1206" t="s">
        <v>18</v>
      </c>
      <c r="Q19" s="1207" t="s">
        <v>19</v>
      </c>
      <c r="R19" s="2488"/>
      <c r="S19" s="2475"/>
    </row>
    <row r="20" spans="1:90" ht="15" customHeight="1" x14ac:dyDescent="0.25">
      <c r="A20" s="2968" t="s">
        <v>35</v>
      </c>
      <c r="B20" s="2969"/>
      <c r="C20" s="1208">
        <f t="shared" ref="C20:C29" si="1">SUM(D20+E20)</f>
        <v>0</v>
      </c>
      <c r="D20" s="1209">
        <f t="shared" ref="D20:E41" si="2">SUM(F20+H20+J20+L20+N20+P20)</f>
        <v>0</v>
      </c>
      <c r="E20" s="1210">
        <f t="shared" si="2"/>
        <v>0</v>
      </c>
      <c r="F20" s="1211"/>
      <c r="G20" s="1212"/>
      <c r="H20" s="1211"/>
      <c r="I20" s="1212"/>
      <c r="J20" s="1211"/>
      <c r="K20" s="1212"/>
      <c r="L20" s="1211"/>
      <c r="M20" s="1212"/>
      <c r="N20" s="1211"/>
      <c r="O20" s="1212"/>
      <c r="P20" s="1211"/>
      <c r="Q20" s="1213"/>
      <c r="R20" s="1214"/>
      <c r="S20" s="1215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964" t="s">
        <v>36</v>
      </c>
      <c r="B21" s="1216" t="s">
        <v>22</v>
      </c>
      <c r="C21" s="1217">
        <f t="shared" si="1"/>
        <v>0</v>
      </c>
      <c r="D21" s="41">
        <f t="shared" si="2"/>
        <v>0</v>
      </c>
      <c r="E21" s="1218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076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075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077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964" t="s">
        <v>40</v>
      </c>
      <c r="B25" s="1216" t="s">
        <v>41</v>
      </c>
      <c r="C25" s="1217">
        <f t="shared" si="1"/>
        <v>0</v>
      </c>
      <c r="D25" s="41">
        <f t="shared" si="2"/>
        <v>0</v>
      </c>
      <c r="E25" s="1218">
        <f t="shared" si="2"/>
        <v>0</v>
      </c>
      <c r="F25" s="1219"/>
      <c r="G25" s="1220"/>
      <c r="H25" s="1219"/>
      <c r="I25" s="1220"/>
      <c r="J25" s="1219"/>
      <c r="K25" s="1220"/>
      <c r="L25" s="1219"/>
      <c r="M25" s="1220"/>
      <c r="N25" s="1221"/>
      <c r="O25" s="1220"/>
      <c r="P25" s="1221"/>
      <c r="Q25" s="1222"/>
      <c r="R25" s="1223"/>
      <c r="S25" s="1224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076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075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077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964" t="s">
        <v>54</v>
      </c>
      <c r="B39" s="1225" t="s">
        <v>37</v>
      </c>
      <c r="C39" s="1208">
        <f t="shared" si="7"/>
        <v>0</v>
      </c>
      <c r="D39" s="1209">
        <f t="shared" si="2"/>
        <v>0</v>
      </c>
      <c r="E39" s="1218">
        <f t="shared" si="2"/>
        <v>0</v>
      </c>
      <c r="F39" s="1219"/>
      <c r="G39" s="1220"/>
      <c r="H39" s="1219"/>
      <c r="I39" s="1220"/>
      <c r="J39" s="1219"/>
      <c r="K39" s="1220"/>
      <c r="L39" s="1219"/>
      <c r="M39" s="1220"/>
      <c r="N39" s="1219"/>
      <c r="O39" s="1220"/>
      <c r="P39" s="1221"/>
      <c r="Q39" s="1222"/>
      <c r="R39" s="1223"/>
      <c r="S39" s="1224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076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077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226" t="s">
        <v>55</v>
      </c>
      <c r="B42" s="1227"/>
      <c r="C42" s="1227"/>
      <c r="D42" s="1227"/>
      <c r="E42" s="1227"/>
      <c r="F42" s="1227"/>
      <c r="G42" s="1227"/>
      <c r="H42" s="1227"/>
      <c r="I42" s="1227"/>
      <c r="J42" s="1227"/>
      <c r="K42" s="1227"/>
      <c r="L42" s="1227"/>
      <c r="M42" s="1227"/>
      <c r="N42" s="1227"/>
      <c r="O42" s="1227"/>
      <c r="P42" s="1227"/>
    </row>
    <row r="43" spans="1:90" ht="15" customHeight="1" x14ac:dyDescent="0.25">
      <c r="A43" s="2960" t="s">
        <v>56</v>
      </c>
      <c r="B43" s="2961" t="s">
        <v>27</v>
      </c>
      <c r="C43" s="2471"/>
      <c r="D43" s="2472"/>
      <c r="E43" s="2962" t="s">
        <v>6</v>
      </c>
      <c r="F43" s="2963"/>
      <c r="G43" s="2963"/>
      <c r="H43" s="2963"/>
      <c r="I43" s="2963"/>
      <c r="J43" s="2963"/>
      <c r="K43" s="2963"/>
      <c r="L43" s="2963"/>
      <c r="M43" s="2963"/>
      <c r="N43" s="2963"/>
      <c r="O43" s="2963"/>
      <c r="P43" s="2963"/>
      <c r="Q43" s="2966" t="s">
        <v>28</v>
      </c>
      <c r="R43" s="2967" t="s">
        <v>29</v>
      </c>
    </row>
    <row r="44" spans="1:90" ht="15" customHeight="1" x14ac:dyDescent="0.25">
      <c r="A44" s="2727"/>
      <c r="B44" s="2473"/>
      <c r="C44" s="2474"/>
      <c r="D44" s="2475"/>
      <c r="E44" s="2953" t="s">
        <v>30</v>
      </c>
      <c r="F44" s="2954"/>
      <c r="G44" s="2953" t="s">
        <v>31</v>
      </c>
      <c r="H44" s="2954"/>
      <c r="I44" s="2953" t="s">
        <v>15</v>
      </c>
      <c r="J44" s="2954"/>
      <c r="K44" s="2953" t="s">
        <v>32</v>
      </c>
      <c r="L44" s="2954"/>
      <c r="M44" s="2953" t="s">
        <v>33</v>
      </c>
      <c r="N44" s="2954"/>
      <c r="O44" s="2953" t="s">
        <v>34</v>
      </c>
      <c r="P44" s="2955"/>
      <c r="Q44" s="2491"/>
      <c r="R44" s="2494"/>
    </row>
    <row r="45" spans="1:90" x14ac:dyDescent="0.25">
      <c r="A45" s="2479"/>
      <c r="B45" s="1203" t="s">
        <v>17</v>
      </c>
      <c r="C45" s="1228" t="s">
        <v>18</v>
      </c>
      <c r="D45" s="1069" t="s">
        <v>19</v>
      </c>
      <c r="E45" s="1206" t="s">
        <v>18</v>
      </c>
      <c r="F45" s="1068" t="s">
        <v>19</v>
      </c>
      <c r="G45" s="1206" t="s">
        <v>18</v>
      </c>
      <c r="H45" s="1068" t="s">
        <v>19</v>
      </c>
      <c r="I45" s="1206" t="s">
        <v>18</v>
      </c>
      <c r="J45" s="1068" t="s">
        <v>19</v>
      </c>
      <c r="K45" s="1206" t="s">
        <v>18</v>
      </c>
      <c r="L45" s="1068" t="s">
        <v>19</v>
      </c>
      <c r="M45" s="1206" t="s">
        <v>18</v>
      </c>
      <c r="N45" s="1068" t="s">
        <v>19</v>
      </c>
      <c r="O45" s="1206" t="s">
        <v>18</v>
      </c>
      <c r="P45" s="1067" t="s">
        <v>19</v>
      </c>
      <c r="Q45" s="2492"/>
      <c r="R45" s="2495"/>
    </row>
    <row r="46" spans="1:90" x14ac:dyDescent="0.25">
      <c r="A46" s="1229" t="s">
        <v>37</v>
      </c>
      <c r="B46" s="1230">
        <f>SUM(C46+D46)</f>
        <v>0</v>
      </c>
      <c r="C46" s="1231">
        <f t="shared" ref="C46:D49" si="8">SUM(E46+G46+I46+K46+M46+O46)</f>
        <v>0</v>
      </c>
      <c r="D46" s="1232">
        <f t="shared" si="8"/>
        <v>0</v>
      </c>
      <c r="E46" s="1219"/>
      <c r="F46" s="1224"/>
      <c r="G46" s="1219"/>
      <c r="H46" s="1224"/>
      <c r="I46" s="1219"/>
      <c r="J46" s="1220"/>
      <c r="K46" s="1219"/>
      <c r="L46" s="1220"/>
      <c r="M46" s="1221"/>
      <c r="N46" s="1220"/>
      <c r="O46" s="1221"/>
      <c r="P46" s="1222"/>
      <c r="Q46" s="1233"/>
      <c r="R46" s="1220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2973" t="s">
        <v>59</v>
      </c>
      <c r="B51" s="2961" t="s">
        <v>5</v>
      </c>
      <c r="C51" s="2471"/>
      <c r="D51" s="2472"/>
      <c r="E51" s="2974" t="s">
        <v>6</v>
      </c>
      <c r="F51" s="2974"/>
      <c r="G51" s="2974"/>
      <c r="H51" s="2953"/>
      <c r="I51" s="2966" t="s">
        <v>28</v>
      </c>
      <c r="J51" s="2967" t="s">
        <v>29</v>
      </c>
    </row>
    <row r="52" spans="1:90" x14ac:dyDescent="0.25">
      <c r="A52" s="2746"/>
      <c r="B52" s="2473"/>
      <c r="C52" s="2474"/>
      <c r="D52" s="2475"/>
      <c r="E52" s="2953" t="s">
        <v>8</v>
      </c>
      <c r="F52" s="2954"/>
      <c r="G52" s="2953" t="s">
        <v>9</v>
      </c>
      <c r="H52" s="2955"/>
      <c r="I52" s="2491"/>
      <c r="J52" s="2494"/>
    </row>
    <row r="53" spans="1:90" x14ac:dyDescent="0.25">
      <c r="A53" s="2506"/>
      <c r="B53" s="1203" t="s">
        <v>17</v>
      </c>
      <c r="C53" s="1228" t="s">
        <v>18</v>
      </c>
      <c r="D53" s="1069" t="s">
        <v>19</v>
      </c>
      <c r="E53" s="1206" t="s">
        <v>18</v>
      </c>
      <c r="F53" s="1205" t="s">
        <v>19</v>
      </c>
      <c r="G53" s="1206" t="s">
        <v>18</v>
      </c>
      <c r="H53" s="1207" t="s">
        <v>19</v>
      </c>
      <c r="I53" s="2492"/>
      <c r="J53" s="2495"/>
    </row>
    <row r="54" spans="1:90" ht="21" x14ac:dyDescent="0.25">
      <c r="A54" s="1234" t="s">
        <v>60</v>
      </c>
      <c r="B54" s="1235">
        <f>SUM(C54+D54)</f>
        <v>0</v>
      </c>
      <c r="C54" s="1236">
        <f t="shared" ref="C54:D57" si="13">SUM(E54+G54)</f>
        <v>0</v>
      </c>
      <c r="D54" s="1210">
        <f t="shared" si="13"/>
        <v>0</v>
      </c>
      <c r="E54" s="1237">
        <f t="shared" ref="E54:J54" si="14">SUM(E55:E57)</f>
        <v>0</v>
      </c>
      <c r="F54" s="1238">
        <f t="shared" si="14"/>
        <v>0</v>
      </c>
      <c r="G54" s="1239">
        <f t="shared" si="14"/>
        <v>0</v>
      </c>
      <c r="H54" s="1240">
        <f t="shared" si="14"/>
        <v>0</v>
      </c>
      <c r="I54" s="1241">
        <f t="shared" si="14"/>
        <v>0</v>
      </c>
      <c r="J54" s="1242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961" t="s">
        <v>64</v>
      </c>
      <c r="B59" s="2472"/>
      <c r="C59" s="2960" t="s">
        <v>65</v>
      </c>
      <c r="D59" s="2953" t="s">
        <v>66</v>
      </c>
      <c r="E59" s="2955"/>
      <c r="F59" s="2955"/>
      <c r="G59" s="2955"/>
      <c r="H59" s="2955"/>
      <c r="I59" s="2955"/>
      <c r="J59" s="2970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243" t="s">
        <v>67</v>
      </c>
      <c r="E60" s="1243" t="s">
        <v>68</v>
      </c>
      <c r="F60" s="1243" t="s">
        <v>69</v>
      </c>
      <c r="G60" s="1205" t="s">
        <v>70</v>
      </c>
      <c r="H60" s="1207" t="s">
        <v>71</v>
      </c>
      <c r="I60" s="1244" t="s">
        <v>72</v>
      </c>
      <c r="J60" s="1245" t="s">
        <v>73</v>
      </c>
      <c r="K60" s="2501"/>
      <c r="L60" s="2489"/>
    </row>
    <row r="61" spans="1:90" x14ac:dyDescent="0.25">
      <c r="A61" s="2971" t="s">
        <v>74</v>
      </c>
      <c r="B61" s="2972"/>
      <c r="C61" s="1246">
        <f>SUM(D61:H61)</f>
        <v>0</v>
      </c>
      <c r="D61" s="1247"/>
      <c r="E61" s="1247"/>
      <c r="F61" s="1247"/>
      <c r="G61" s="1224"/>
      <c r="H61" s="1248"/>
      <c r="I61" s="1249"/>
      <c r="J61" s="1250"/>
      <c r="K61" s="1248"/>
      <c r="L61" s="1220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961" t="s">
        <v>5</v>
      </c>
      <c r="C69" s="2471"/>
      <c r="D69" s="2472"/>
      <c r="E69" s="2974" t="s">
        <v>6</v>
      </c>
      <c r="F69" s="2974"/>
      <c r="G69" s="2974"/>
      <c r="H69" s="2975"/>
      <c r="I69" s="2966" t="s">
        <v>28</v>
      </c>
      <c r="J69" s="2967" t="s">
        <v>29</v>
      </c>
    </row>
    <row r="70" spans="1:90" x14ac:dyDescent="0.25">
      <c r="A70" s="2489"/>
      <c r="B70" s="2473"/>
      <c r="C70" s="2474"/>
      <c r="D70" s="2475"/>
      <c r="E70" s="2953" t="s">
        <v>10</v>
      </c>
      <c r="F70" s="2954"/>
      <c r="G70" s="2955" t="s">
        <v>11</v>
      </c>
      <c r="H70" s="2970"/>
      <c r="I70" s="2491"/>
      <c r="J70" s="2494"/>
    </row>
    <row r="71" spans="1:90" x14ac:dyDescent="0.25">
      <c r="A71" s="2475"/>
      <c r="B71" s="1206" t="s">
        <v>17</v>
      </c>
      <c r="C71" s="1228" t="s">
        <v>18</v>
      </c>
      <c r="D71" s="1069" t="s">
        <v>19</v>
      </c>
      <c r="E71" s="1206" t="s">
        <v>18</v>
      </c>
      <c r="F71" s="1205" t="s">
        <v>19</v>
      </c>
      <c r="G71" s="1206" t="s">
        <v>18</v>
      </c>
      <c r="H71" s="1252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155">
        <f t="shared" si="23"/>
        <v>0</v>
      </c>
      <c r="E72" s="1219"/>
      <c r="F72" s="47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2960" t="s">
        <v>85</v>
      </c>
      <c r="B77" s="2960" t="s">
        <v>65</v>
      </c>
    </row>
    <row r="78" spans="1:90" x14ac:dyDescent="0.25">
      <c r="A78" s="2727"/>
      <c r="B78" s="2479"/>
    </row>
    <row r="79" spans="1:90" x14ac:dyDescent="0.25">
      <c r="A79" s="2479"/>
      <c r="B79" s="1253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244" t="s">
        <v>90</v>
      </c>
      <c r="B85" s="1243" t="s">
        <v>91</v>
      </c>
      <c r="C85" s="1243" t="s">
        <v>38</v>
      </c>
      <c r="D85" s="1243" t="s">
        <v>92</v>
      </c>
      <c r="E85" s="1243" t="s">
        <v>93</v>
      </c>
    </row>
    <row r="86" spans="1:91" x14ac:dyDescent="0.25">
      <c r="A86" s="1254" t="s">
        <v>94</v>
      </c>
      <c r="B86" s="1247"/>
      <c r="C86" s="1247"/>
      <c r="D86" s="1247"/>
      <c r="E86" s="1247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961" t="s">
        <v>97</v>
      </c>
      <c r="B89" s="2472"/>
      <c r="C89" s="1255" t="s">
        <v>98</v>
      </c>
      <c r="D89" s="1243" t="s">
        <v>99</v>
      </c>
      <c r="E89" s="1243" t="s">
        <v>100</v>
      </c>
      <c r="F89" s="1243" t="s">
        <v>101</v>
      </c>
    </row>
    <row r="90" spans="1:91" ht="21" x14ac:dyDescent="0.25">
      <c r="A90" s="2464" t="s">
        <v>102</v>
      </c>
      <c r="B90" s="1229" t="s">
        <v>103</v>
      </c>
      <c r="C90" s="1247"/>
      <c r="D90" s="1256"/>
      <c r="E90" s="1247"/>
      <c r="F90" s="1247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596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2953" t="s">
        <v>65</v>
      </c>
      <c r="D95" s="2955"/>
      <c r="E95" s="2954"/>
      <c r="F95" s="2953" t="s">
        <v>109</v>
      </c>
      <c r="G95" s="2954"/>
      <c r="H95" s="2953" t="s">
        <v>110</v>
      </c>
      <c r="I95" s="2954"/>
    </row>
    <row r="96" spans="1:91" x14ac:dyDescent="0.25">
      <c r="A96" s="2474"/>
      <c r="B96" s="2475"/>
      <c r="C96" s="1203" t="s">
        <v>17</v>
      </c>
      <c r="D96" s="1228" t="s">
        <v>18</v>
      </c>
      <c r="E96" s="1205" t="s">
        <v>19</v>
      </c>
      <c r="F96" s="1206" t="s">
        <v>18</v>
      </c>
      <c r="G96" s="1205" t="s">
        <v>19</v>
      </c>
      <c r="H96" s="1206" t="s">
        <v>18</v>
      </c>
      <c r="I96" s="1257" t="s">
        <v>19</v>
      </c>
    </row>
    <row r="97" spans="1:21" x14ac:dyDescent="0.25">
      <c r="A97" s="2953" t="s">
        <v>65</v>
      </c>
      <c r="B97" s="2954"/>
      <c r="C97" s="1237">
        <f t="shared" ref="C97:I97" si="28">SUM(C98:C102)</f>
        <v>0</v>
      </c>
      <c r="D97" s="1258">
        <f t="shared" si="28"/>
        <v>0</v>
      </c>
      <c r="E97" s="1238">
        <f t="shared" si="28"/>
        <v>0</v>
      </c>
      <c r="F97" s="1239">
        <f t="shared" si="28"/>
        <v>0</v>
      </c>
      <c r="G97" s="1242">
        <f t="shared" si="28"/>
        <v>0</v>
      </c>
      <c r="H97" s="1239">
        <f t="shared" si="28"/>
        <v>0</v>
      </c>
      <c r="I97" s="1242">
        <f t="shared" si="28"/>
        <v>0</v>
      </c>
    </row>
    <row r="98" spans="1:21" x14ac:dyDescent="0.25">
      <c r="A98" s="2976" t="s">
        <v>22</v>
      </c>
      <c r="B98" s="2977"/>
      <c r="C98" s="1259">
        <f>SUM(D98+E98)</f>
        <v>0</v>
      </c>
      <c r="D98" s="1260">
        <f t="shared" ref="D98:E102" si="29">SUM(F98+H98)</f>
        <v>0</v>
      </c>
      <c r="E98" s="1232">
        <f t="shared" si="29"/>
        <v>0</v>
      </c>
      <c r="F98" s="1219"/>
      <c r="G98" s="1224"/>
      <c r="H98" s="1219"/>
      <c r="I98" s="1220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02">
        <f t="shared" si="29"/>
        <v>0</v>
      </c>
      <c r="F99" s="42"/>
      <c r="G99" s="47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02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2978" t="s">
        <v>115</v>
      </c>
      <c r="B105" s="2527"/>
      <c r="C105" s="2961" t="s">
        <v>116</v>
      </c>
      <c r="D105" s="2471"/>
      <c r="E105" s="2472"/>
      <c r="F105" s="2962" t="s">
        <v>6</v>
      </c>
      <c r="G105" s="2963"/>
      <c r="H105" s="2963"/>
      <c r="I105" s="2963"/>
      <c r="J105" s="2963"/>
      <c r="K105" s="2963"/>
      <c r="L105" s="2963"/>
      <c r="M105" s="2963"/>
      <c r="N105" s="2963"/>
      <c r="O105" s="2963"/>
      <c r="P105" s="2963"/>
      <c r="Q105" s="2963"/>
      <c r="R105" s="2963"/>
      <c r="S105" s="2963"/>
      <c r="T105" s="2963"/>
      <c r="U105" s="2979"/>
    </row>
    <row r="106" spans="1:21" ht="15" customHeight="1" x14ac:dyDescent="0.25">
      <c r="A106" s="2754"/>
      <c r="B106" s="2529"/>
      <c r="C106" s="2473"/>
      <c r="D106" s="2474"/>
      <c r="E106" s="2475"/>
      <c r="F106" s="2953" t="s">
        <v>117</v>
      </c>
      <c r="G106" s="2955"/>
      <c r="H106" s="2953" t="s">
        <v>118</v>
      </c>
      <c r="I106" s="2954"/>
      <c r="J106" s="2953" t="s">
        <v>119</v>
      </c>
      <c r="K106" s="2954"/>
      <c r="L106" s="2953" t="s">
        <v>120</v>
      </c>
      <c r="M106" s="2954"/>
      <c r="N106" s="2953" t="s">
        <v>121</v>
      </c>
      <c r="O106" s="2954"/>
      <c r="P106" s="2953" t="s">
        <v>122</v>
      </c>
      <c r="Q106" s="2954"/>
      <c r="R106" s="2953" t="s">
        <v>123</v>
      </c>
      <c r="S106" s="2954"/>
      <c r="T106" s="2953" t="s">
        <v>124</v>
      </c>
      <c r="U106" s="2954"/>
    </row>
    <row r="107" spans="1:21" x14ac:dyDescent="0.25">
      <c r="A107" s="2530"/>
      <c r="B107" s="2531"/>
      <c r="C107" s="1203" t="s">
        <v>17</v>
      </c>
      <c r="D107" s="1204" t="s">
        <v>18</v>
      </c>
      <c r="E107" s="1069" t="s">
        <v>19</v>
      </c>
      <c r="F107" s="1206" t="s">
        <v>18</v>
      </c>
      <c r="G107" s="1067" t="s">
        <v>19</v>
      </c>
      <c r="H107" s="1206" t="s">
        <v>18</v>
      </c>
      <c r="I107" s="1068" t="s">
        <v>19</v>
      </c>
      <c r="J107" s="1206" t="s">
        <v>18</v>
      </c>
      <c r="K107" s="1068" t="s">
        <v>19</v>
      </c>
      <c r="L107" s="1206" t="s">
        <v>18</v>
      </c>
      <c r="M107" s="1068" t="s">
        <v>19</v>
      </c>
      <c r="N107" s="1206" t="s">
        <v>18</v>
      </c>
      <c r="O107" s="1068" t="s">
        <v>19</v>
      </c>
      <c r="P107" s="1206" t="s">
        <v>18</v>
      </c>
      <c r="Q107" s="1068" t="s">
        <v>19</v>
      </c>
      <c r="R107" s="1206" t="s">
        <v>18</v>
      </c>
      <c r="S107" s="1068" t="s">
        <v>19</v>
      </c>
      <c r="T107" s="1206" t="s">
        <v>18</v>
      </c>
      <c r="U107" s="1068" t="s">
        <v>19</v>
      </c>
    </row>
    <row r="108" spans="1:21" x14ac:dyDescent="0.25">
      <c r="A108" s="2980" t="s">
        <v>125</v>
      </c>
      <c r="B108" s="2980"/>
      <c r="C108" s="1262">
        <f t="shared" ref="C108:C116" si="30">SUM(D108+E108)</f>
        <v>0</v>
      </c>
      <c r="D108" s="22">
        <f>+H108+J108+L108+N108+P108+R108+T108</f>
        <v>0</v>
      </c>
      <c r="E108" s="1218">
        <f>+I108+K108+M108+O108+Q108+S108+U108</f>
        <v>0</v>
      </c>
      <c r="F108" s="1263"/>
      <c r="G108" s="1264"/>
      <c r="H108" s="1219"/>
      <c r="I108" s="1220"/>
      <c r="J108" s="1219"/>
      <c r="K108" s="1220"/>
      <c r="L108" s="1219"/>
      <c r="M108" s="1220"/>
      <c r="N108" s="1219"/>
      <c r="O108" s="1220"/>
      <c r="P108" s="1221"/>
      <c r="Q108" s="1220"/>
      <c r="R108" s="1221"/>
      <c r="S108" s="1220"/>
      <c r="T108" s="1221"/>
      <c r="U108" s="1220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2964" t="s">
        <v>131</v>
      </c>
      <c r="B114" s="1265" t="s">
        <v>132</v>
      </c>
      <c r="C114" s="1208">
        <f t="shared" si="30"/>
        <v>0</v>
      </c>
      <c r="D114" s="1209">
        <f t="shared" ref="D114:E116" si="32">SUM(F114+H114+J114+L114+N114+P114+R114+T114)</f>
        <v>0</v>
      </c>
      <c r="E114" s="1218">
        <f t="shared" si="32"/>
        <v>0</v>
      </c>
      <c r="F114" s="1219"/>
      <c r="G114" s="1266"/>
      <c r="H114" s="1219"/>
      <c r="I114" s="1224"/>
      <c r="J114" s="1219"/>
      <c r="K114" s="1220"/>
      <c r="L114" s="1219"/>
      <c r="M114" s="1220"/>
      <c r="N114" s="1219"/>
      <c r="O114" s="1224"/>
      <c r="P114" s="1219"/>
      <c r="Q114" s="1224"/>
      <c r="R114" s="1219"/>
      <c r="S114" s="1224"/>
      <c r="T114" s="1219"/>
      <c r="U114" s="1224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2962" t="s">
        <v>6</v>
      </c>
      <c r="G118" s="2963"/>
      <c r="H118" s="2963"/>
      <c r="I118" s="2963"/>
      <c r="J118" s="2963"/>
      <c r="K118" s="2963"/>
      <c r="L118" s="2963"/>
      <c r="M118" s="2963"/>
      <c r="N118" s="2963"/>
      <c r="O118" s="2963"/>
      <c r="P118" s="2963"/>
      <c r="Q118" s="2963"/>
      <c r="R118" s="2963"/>
      <c r="S118" s="2963"/>
      <c r="T118" s="2542"/>
      <c r="U118" s="2542"/>
      <c r="V118" s="2963"/>
      <c r="W118" s="2963"/>
      <c r="X118" s="2963"/>
      <c r="Y118" s="2963"/>
      <c r="Z118" s="2963"/>
      <c r="AA118" s="2979"/>
    </row>
    <row r="119" spans="1:27" ht="15" customHeight="1" x14ac:dyDescent="0.25">
      <c r="A119" s="2727"/>
      <c r="B119" s="2727"/>
      <c r="C119" s="2541"/>
      <c r="D119" s="2474"/>
      <c r="E119" s="2475"/>
      <c r="F119" s="2953" t="s">
        <v>136</v>
      </c>
      <c r="G119" s="2954"/>
      <c r="H119" s="2953" t="s">
        <v>137</v>
      </c>
      <c r="I119" s="2954"/>
      <c r="J119" s="2953" t="s">
        <v>138</v>
      </c>
      <c r="K119" s="2954"/>
      <c r="L119" s="2955" t="s">
        <v>139</v>
      </c>
      <c r="M119" s="2954"/>
      <c r="N119" s="2953" t="s">
        <v>109</v>
      </c>
      <c r="O119" s="2954"/>
      <c r="P119" s="2953" t="s">
        <v>110</v>
      </c>
      <c r="Q119" s="2954"/>
      <c r="R119" s="2953" t="s">
        <v>140</v>
      </c>
      <c r="S119" s="2954"/>
      <c r="T119" s="2953" t="s">
        <v>141</v>
      </c>
      <c r="U119" s="2954"/>
      <c r="V119" s="2953" t="s">
        <v>142</v>
      </c>
      <c r="W119" s="2954"/>
      <c r="X119" s="2953" t="s">
        <v>143</v>
      </c>
      <c r="Y119" s="2954"/>
      <c r="Z119" s="2981" t="s">
        <v>124</v>
      </c>
      <c r="AA119" s="2982"/>
    </row>
    <row r="120" spans="1:27" x14ac:dyDescent="0.25">
      <c r="A120" s="2479"/>
      <c r="B120" s="2479"/>
      <c r="C120" s="1206" t="s">
        <v>17</v>
      </c>
      <c r="D120" s="1204" t="s">
        <v>18</v>
      </c>
      <c r="E120" s="1257" t="s">
        <v>19</v>
      </c>
      <c r="F120" s="1206" t="s">
        <v>18</v>
      </c>
      <c r="G120" s="1069" t="s">
        <v>19</v>
      </c>
      <c r="H120" s="1206" t="s">
        <v>18</v>
      </c>
      <c r="I120" s="1069" t="s">
        <v>19</v>
      </c>
      <c r="J120" s="1206" t="s">
        <v>18</v>
      </c>
      <c r="K120" s="1069" t="s">
        <v>19</v>
      </c>
      <c r="L120" s="1228" t="s">
        <v>18</v>
      </c>
      <c r="M120" s="1069" t="s">
        <v>19</v>
      </c>
      <c r="N120" s="1206" t="s">
        <v>18</v>
      </c>
      <c r="O120" s="1069" t="s">
        <v>19</v>
      </c>
      <c r="P120" s="1206" t="s">
        <v>18</v>
      </c>
      <c r="Q120" s="1069" t="s">
        <v>19</v>
      </c>
      <c r="R120" s="1206" t="s">
        <v>18</v>
      </c>
      <c r="S120" s="1243" t="s">
        <v>19</v>
      </c>
      <c r="T120" s="1206" t="s">
        <v>18</v>
      </c>
      <c r="U120" s="1069" t="s">
        <v>19</v>
      </c>
      <c r="V120" s="1206" t="s">
        <v>18</v>
      </c>
      <c r="W120" s="1069" t="s">
        <v>19</v>
      </c>
      <c r="X120" s="1206" t="s">
        <v>18</v>
      </c>
      <c r="Y120" s="1069" t="s">
        <v>19</v>
      </c>
      <c r="Z120" s="1267" t="s">
        <v>18</v>
      </c>
      <c r="AA120" s="229" t="s">
        <v>19</v>
      </c>
    </row>
    <row r="121" spans="1:27" x14ac:dyDescent="0.25">
      <c r="A121" s="2984" t="s">
        <v>144</v>
      </c>
      <c r="B121" s="1216" t="s">
        <v>145</v>
      </c>
      <c r="C121" s="1259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269">
        <f t="shared" si="34"/>
        <v>0</v>
      </c>
      <c r="F121" s="1219"/>
      <c r="G121" s="1224"/>
      <c r="H121" s="1219"/>
      <c r="I121" s="1220"/>
      <c r="J121" s="1219"/>
      <c r="K121" s="1220"/>
      <c r="L121" s="1270"/>
      <c r="M121" s="1220"/>
      <c r="N121" s="1219"/>
      <c r="O121" s="1220"/>
      <c r="P121" s="1219"/>
      <c r="Q121" s="1220"/>
      <c r="R121" s="1219"/>
      <c r="S121" s="1220"/>
      <c r="T121" s="1219"/>
      <c r="U121" s="1220"/>
      <c r="V121" s="1221"/>
      <c r="W121" s="1220"/>
      <c r="X121" s="1221"/>
      <c r="Y121" s="1220"/>
      <c r="Z121" s="1266"/>
      <c r="AA121" s="1271"/>
    </row>
    <row r="122" spans="1:27" x14ac:dyDescent="0.25">
      <c r="A122" s="2546"/>
      <c r="B122" s="1075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076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076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077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2984" t="s">
        <v>150</v>
      </c>
      <c r="B126" s="1216" t="s">
        <v>145</v>
      </c>
      <c r="C126" s="1259">
        <f t="shared" si="33"/>
        <v>0</v>
      </c>
      <c r="D126" s="230">
        <f t="shared" si="34"/>
        <v>0</v>
      </c>
      <c r="E126" s="1269">
        <f t="shared" si="34"/>
        <v>0</v>
      </c>
      <c r="F126" s="1219"/>
      <c r="G126" s="1224"/>
      <c r="H126" s="1219"/>
      <c r="I126" s="1220"/>
      <c r="J126" s="1219"/>
      <c r="K126" s="1220"/>
      <c r="L126" s="1270"/>
      <c r="M126" s="1220"/>
      <c r="N126" s="1219"/>
      <c r="O126" s="1220"/>
      <c r="P126" s="1219"/>
      <c r="Q126" s="1220"/>
      <c r="R126" s="1219"/>
      <c r="S126" s="1220"/>
      <c r="T126" s="1219"/>
      <c r="U126" s="1220"/>
      <c r="V126" s="1221"/>
      <c r="W126" s="1220"/>
      <c r="X126" s="1221"/>
      <c r="Y126" s="1220"/>
      <c r="Z126" s="1266"/>
      <c r="AA126" s="1271"/>
    </row>
    <row r="127" spans="1:27" x14ac:dyDescent="0.25">
      <c r="A127" s="2546"/>
      <c r="B127" s="1075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076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076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077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2964" t="s">
        <v>151</v>
      </c>
      <c r="B131" s="1216" t="s">
        <v>145</v>
      </c>
      <c r="C131" s="1259">
        <f t="shared" si="33"/>
        <v>0</v>
      </c>
      <c r="D131" s="230">
        <f t="shared" si="34"/>
        <v>0</v>
      </c>
      <c r="E131" s="1269">
        <f t="shared" si="34"/>
        <v>0</v>
      </c>
      <c r="F131" s="1219"/>
      <c r="G131" s="1224"/>
      <c r="H131" s="1219"/>
      <c r="I131" s="1220"/>
      <c r="J131" s="1219"/>
      <c r="K131" s="1220"/>
      <c r="L131" s="1270"/>
      <c r="M131" s="1220"/>
      <c r="N131" s="1219"/>
      <c r="O131" s="1220"/>
      <c r="P131" s="1219"/>
      <c r="Q131" s="1220"/>
      <c r="R131" s="1219"/>
      <c r="S131" s="1220"/>
      <c r="T131" s="1219"/>
      <c r="U131" s="1220"/>
      <c r="V131" s="1221"/>
      <c r="W131" s="1220"/>
      <c r="X131" s="1221"/>
      <c r="Y131" s="1220"/>
      <c r="Z131" s="1266"/>
      <c r="AA131" s="1271"/>
    </row>
    <row r="132" spans="1:27" x14ac:dyDescent="0.25">
      <c r="A132" s="2732"/>
      <c r="B132" s="1075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076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076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077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2984" t="s">
        <v>152</v>
      </c>
      <c r="B136" s="1216" t="s">
        <v>145</v>
      </c>
      <c r="C136" s="1259">
        <f t="shared" si="33"/>
        <v>0</v>
      </c>
      <c r="D136" s="230">
        <f t="shared" si="34"/>
        <v>0</v>
      </c>
      <c r="E136" s="1269">
        <f t="shared" si="34"/>
        <v>0</v>
      </c>
      <c r="F136" s="1219"/>
      <c r="G136" s="1224"/>
      <c r="H136" s="1219"/>
      <c r="I136" s="1220"/>
      <c r="J136" s="1219"/>
      <c r="K136" s="1220"/>
      <c r="L136" s="1270"/>
      <c r="M136" s="1220"/>
      <c r="N136" s="1219"/>
      <c r="O136" s="1220"/>
      <c r="P136" s="1219"/>
      <c r="Q136" s="1220"/>
      <c r="R136" s="1219"/>
      <c r="S136" s="1220"/>
      <c r="T136" s="1219"/>
      <c r="U136" s="1220"/>
      <c r="V136" s="1221"/>
      <c r="W136" s="1220"/>
      <c r="X136" s="1221"/>
      <c r="Y136" s="1220"/>
      <c r="Z136" s="1266"/>
      <c r="AA136" s="1271"/>
    </row>
    <row r="137" spans="1:27" x14ac:dyDescent="0.25">
      <c r="A137" s="2546"/>
      <c r="B137" s="1075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076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076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077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2984" t="s">
        <v>153</v>
      </c>
      <c r="B141" s="1216" t="s">
        <v>145</v>
      </c>
      <c r="C141" s="1259">
        <f t="shared" si="33"/>
        <v>0</v>
      </c>
      <c r="D141" s="230">
        <f t="shared" si="34"/>
        <v>0</v>
      </c>
      <c r="E141" s="1269">
        <f t="shared" si="34"/>
        <v>0</v>
      </c>
      <c r="F141" s="1219"/>
      <c r="G141" s="1224"/>
      <c r="H141" s="1219"/>
      <c r="I141" s="1220"/>
      <c r="J141" s="1219"/>
      <c r="K141" s="1220"/>
      <c r="L141" s="1270"/>
      <c r="M141" s="1220"/>
      <c r="N141" s="1219"/>
      <c r="O141" s="1220"/>
      <c r="P141" s="1219"/>
      <c r="Q141" s="1220"/>
      <c r="R141" s="1219"/>
      <c r="S141" s="1220"/>
      <c r="T141" s="1219"/>
      <c r="U141" s="1220"/>
      <c r="V141" s="1221"/>
      <c r="W141" s="1220"/>
      <c r="X141" s="1221"/>
      <c r="Y141" s="1220"/>
      <c r="Z141" s="1266"/>
      <c r="AA141" s="1271"/>
    </row>
    <row r="142" spans="1:27" x14ac:dyDescent="0.25">
      <c r="A142" s="2546"/>
      <c r="B142" s="1075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076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076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077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2964" t="s">
        <v>154</v>
      </c>
      <c r="B146" s="1216" t="s">
        <v>145</v>
      </c>
      <c r="C146" s="1259">
        <f t="shared" si="33"/>
        <v>0</v>
      </c>
      <c r="D146" s="230">
        <f t="shared" si="34"/>
        <v>0</v>
      </c>
      <c r="E146" s="1269">
        <f t="shared" si="34"/>
        <v>0</v>
      </c>
      <c r="F146" s="1219"/>
      <c r="G146" s="1224"/>
      <c r="H146" s="1219"/>
      <c r="I146" s="1220"/>
      <c r="J146" s="1219"/>
      <c r="K146" s="1220"/>
      <c r="L146" s="1270"/>
      <c r="M146" s="1220"/>
      <c r="N146" s="1219"/>
      <c r="O146" s="1220"/>
      <c r="P146" s="1219"/>
      <c r="Q146" s="1220"/>
      <c r="R146" s="1219"/>
      <c r="S146" s="1220"/>
      <c r="T146" s="1219"/>
      <c r="U146" s="1220"/>
      <c r="V146" s="1221"/>
      <c r="W146" s="1220"/>
      <c r="X146" s="1221"/>
      <c r="Y146" s="1220"/>
      <c r="Z146" s="1266"/>
      <c r="AA146" s="1271"/>
    </row>
    <row r="147" spans="1:27" x14ac:dyDescent="0.25">
      <c r="A147" s="2732"/>
      <c r="B147" s="1075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076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076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077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2953" t="s">
        <v>155</v>
      </c>
      <c r="B151" s="2954"/>
      <c r="C151" s="1272">
        <f t="shared" ref="C151:AA151" si="35">SUM(C121:C150)</f>
        <v>0</v>
      </c>
      <c r="D151" s="1273">
        <f t="shared" si="35"/>
        <v>0</v>
      </c>
      <c r="E151" s="1274">
        <f t="shared" si="35"/>
        <v>0</v>
      </c>
      <c r="F151" s="1272">
        <f t="shared" si="35"/>
        <v>0</v>
      </c>
      <c r="G151" s="1275">
        <f t="shared" si="35"/>
        <v>0</v>
      </c>
      <c r="H151" s="1272">
        <f t="shared" si="35"/>
        <v>0</v>
      </c>
      <c r="I151" s="1275">
        <f t="shared" si="35"/>
        <v>0</v>
      </c>
      <c r="J151" s="1272">
        <f t="shared" si="35"/>
        <v>0</v>
      </c>
      <c r="K151" s="1275">
        <f t="shared" si="35"/>
        <v>0</v>
      </c>
      <c r="L151" s="1272">
        <f t="shared" si="35"/>
        <v>0</v>
      </c>
      <c r="M151" s="1275">
        <f t="shared" si="35"/>
        <v>0</v>
      </c>
      <c r="N151" s="1272">
        <f t="shared" si="35"/>
        <v>0</v>
      </c>
      <c r="O151" s="1275">
        <f t="shared" si="35"/>
        <v>0</v>
      </c>
      <c r="P151" s="1272">
        <f t="shared" si="35"/>
        <v>0</v>
      </c>
      <c r="Q151" s="1275">
        <f t="shared" si="35"/>
        <v>0</v>
      </c>
      <c r="R151" s="1272">
        <f t="shared" si="35"/>
        <v>0</v>
      </c>
      <c r="S151" s="1275">
        <f t="shared" si="35"/>
        <v>0</v>
      </c>
      <c r="T151" s="1272">
        <f t="shared" si="35"/>
        <v>0</v>
      </c>
      <c r="U151" s="1275">
        <f t="shared" si="35"/>
        <v>0</v>
      </c>
      <c r="V151" s="1272">
        <f t="shared" si="35"/>
        <v>0</v>
      </c>
      <c r="W151" s="1275">
        <f t="shared" si="35"/>
        <v>0</v>
      </c>
      <c r="X151" s="1272">
        <f t="shared" si="35"/>
        <v>0</v>
      </c>
      <c r="Y151" s="1275">
        <f t="shared" si="35"/>
        <v>0</v>
      </c>
      <c r="Z151" s="1276">
        <f t="shared" si="35"/>
        <v>0</v>
      </c>
      <c r="AA151" s="1277">
        <f t="shared" si="35"/>
        <v>0</v>
      </c>
    </row>
    <row r="152" spans="1:27" x14ac:dyDescent="0.25">
      <c r="A152" s="2740" t="s">
        <v>156</v>
      </c>
      <c r="B152" s="1075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47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075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47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076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47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076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47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077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2983" t="s">
        <v>157</v>
      </c>
      <c r="B157" s="1216" t="s">
        <v>145</v>
      </c>
      <c r="C157" s="1259">
        <f t="shared" si="36"/>
        <v>0</v>
      </c>
      <c r="D157" s="230">
        <f t="shared" si="37"/>
        <v>0</v>
      </c>
      <c r="E157" s="1269">
        <f t="shared" si="37"/>
        <v>0</v>
      </c>
      <c r="F157" s="1219"/>
      <c r="G157" s="1224"/>
      <c r="H157" s="1219"/>
      <c r="I157" s="1220"/>
      <c r="J157" s="1219"/>
      <c r="K157" s="1220"/>
      <c r="L157" s="1270"/>
      <c r="M157" s="1220"/>
      <c r="N157" s="1219"/>
      <c r="O157" s="1220"/>
      <c r="P157" s="1219"/>
      <c r="Q157" s="1220"/>
      <c r="R157" s="1219"/>
      <c r="S157" s="1220"/>
      <c r="T157" s="1219"/>
      <c r="U157" s="1220"/>
      <c r="V157" s="1221"/>
      <c r="W157" s="1220"/>
      <c r="X157" s="1221"/>
      <c r="Y157" s="1220"/>
      <c r="Z157" s="1266"/>
      <c r="AA157" s="1271"/>
    </row>
    <row r="158" spans="1:27" x14ac:dyDescent="0.25">
      <c r="A158" s="2740"/>
      <c r="B158" s="1075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47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076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47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076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47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077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2953" t="s">
        <v>155</v>
      </c>
      <c r="B162" s="2954"/>
      <c r="C162" s="1272">
        <f t="shared" ref="C162:AA162" si="38">SUM(C152:C161)</f>
        <v>0</v>
      </c>
      <c r="D162" s="1273">
        <f t="shared" si="38"/>
        <v>0</v>
      </c>
      <c r="E162" s="1274">
        <f t="shared" si="38"/>
        <v>0</v>
      </c>
      <c r="F162" s="1272">
        <f t="shared" si="38"/>
        <v>0</v>
      </c>
      <c r="G162" s="1275">
        <f t="shared" si="38"/>
        <v>0</v>
      </c>
      <c r="H162" s="1272">
        <f t="shared" si="38"/>
        <v>0</v>
      </c>
      <c r="I162" s="1275">
        <f t="shared" si="38"/>
        <v>0</v>
      </c>
      <c r="J162" s="1272">
        <f t="shared" si="38"/>
        <v>0</v>
      </c>
      <c r="K162" s="1275">
        <f t="shared" si="38"/>
        <v>0</v>
      </c>
      <c r="L162" s="1272">
        <f t="shared" si="38"/>
        <v>0</v>
      </c>
      <c r="M162" s="1275">
        <f t="shared" si="38"/>
        <v>0</v>
      </c>
      <c r="N162" s="1272">
        <f t="shared" si="38"/>
        <v>0</v>
      </c>
      <c r="O162" s="1275">
        <f t="shared" si="38"/>
        <v>0</v>
      </c>
      <c r="P162" s="1272">
        <f t="shared" si="38"/>
        <v>0</v>
      </c>
      <c r="Q162" s="1275">
        <f t="shared" si="38"/>
        <v>0</v>
      </c>
      <c r="R162" s="1272">
        <f t="shared" si="38"/>
        <v>0</v>
      </c>
      <c r="S162" s="1275">
        <f t="shared" si="38"/>
        <v>0</v>
      </c>
      <c r="T162" s="1272">
        <f t="shared" si="38"/>
        <v>0</v>
      </c>
      <c r="U162" s="1275">
        <f t="shared" si="38"/>
        <v>0</v>
      </c>
      <c r="V162" s="1272">
        <f t="shared" si="38"/>
        <v>0</v>
      </c>
      <c r="W162" s="1275">
        <f t="shared" si="38"/>
        <v>0</v>
      </c>
      <c r="X162" s="1272">
        <f t="shared" si="38"/>
        <v>0</v>
      </c>
      <c r="Y162" s="1275">
        <f t="shared" si="38"/>
        <v>0</v>
      </c>
      <c r="Z162" s="1276">
        <f t="shared" si="38"/>
        <v>0</v>
      </c>
      <c r="AA162" s="1277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961" t="s">
        <v>65</v>
      </c>
      <c r="D164" s="2471"/>
      <c r="E164" s="2472"/>
      <c r="F164" s="2953" t="s">
        <v>6</v>
      </c>
      <c r="G164" s="2955"/>
      <c r="H164" s="2955"/>
      <c r="I164" s="2955"/>
      <c r="J164" s="2955"/>
      <c r="K164" s="2955"/>
      <c r="L164" s="2955"/>
      <c r="M164" s="2955"/>
      <c r="N164" s="2955"/>
      <c r="O164" s="2955"/>
      <c r="P164" s="2955"/>
      <c r="Q164" s="2955"/>
      <c r="R164" s="2955"/>
      <c r="S164" s="2955"/>
      <c r="T164" s="2955"/>
      <c r="U164" s="2955"/>
      <c r="V164" s="2955"/>
      <c r="W164" s="2955"/>
      <c r="X164" s="2955"/>
      <c r="Y164" s="2955"/>
      <c r="Z164" s="2955"/>
      <c r="AA164" s="2955"/>
      <c r="AB164" s="2955"/>
      <c r="AC164" s="2955"/>
      <c r="AD164" s="2955"/>
      <c r="AE164" s="2955"/>
      <c r="AF164" s="2955"/>
      <c r="AG164" s="2955"/>
      <c r="AH164" s="2955"/>
      <c r="AI164" s="2955"/>
      <c r="AJ164" s="2955"/>
      <c r="AK164" s="2955"/>
      <c r="AL164" s="2955"/>
      <c r="AM164" s="2954"/>
    </row>
    <row r="165" spans="1:39" ht="15" customHeight="1" x14ac:dyDescent="0.25">
      <c r="A165" s="2540"/>
      <c r="B165" s="2489"/>
      <c r="C165" s="2541"/>
      <c r="D165" s="2474"/>
      <c r="E165" s="2475"/>
      <c r="F165" s="2953" t="s">
        <v>159</v>
      </c>
      <c r="G165" s="2954"/>
      <c r="H165" s="2953" t="s">
        <v>139</v>
      </c>
      <c r="I165" s="2954"/>
      <c r="J165" s="2953" t="s">
        <v>109</v>
      </c>
      <c r="K165" s="2954"/>
      <c r="L165" s="2985" t="s">
        <v>110</v>
      </c>
      <c r="M165" s="2986"/>
      <c r="N165" s="2986" t="s">
        <v>140</v>
      </c>
      <c r="O165" s="2987"/>
      <c r="P165" s="2953" t="s">
        <v>160</v>
      </c>
      <c r="Q165" s="2954"/>
      <c r="R165" s="2955" t="s">
        <v>161</v>
      </c>
      <c r="S165" s="2954"/>
      <c r="T165" s="2955" t="s">
        <v>162</v>
      </c>
      <c r="U165" s="2954"/>
      <c r="V165" s="2953" t="s">
        <v>163</v>
      </c>
      <c r="W165" s="2954"/>
      <c r="X165" s="2955" t="s">
        <v>164</v>
      </c>
      <c r="Y165" s="2954"/>
      <c r="Z165" s="2981" t="s">
        <v>165</v>
      </c>
      <c r="AA165" s="2982"/>
      <c r="AB165" s="2981" t="s">
        <v>166</v>
      </c>
      <c r="AC165" s="2982"/>
      <c r="AD165" s="2981" t="s">
        <v>167</v>
      </c>
      <c r="AE165" s="2982"/>
      <c r="AF165" s="2981" t="s">
        <v>142</v>
      </c>
      <c r="AG165" s="2982"/>
      <c r="AH165" s="2981" t="s">
        <v>168</v>
      </c>
      <c r="AI165" s="2982"/>
      <c r="AJ165" s="2981" t="s">
        <v>169</v>
      </c>
      <c r="AK165" s="2982"/>
      <c r="AL165" s="2988" t="s">
        <v>124</v>
      </c>
      <c r="AM165" s="2982"/>
    </row>
    <row r="166" spans="1:39" x14ac:dyDescent="0.25">
      <c r="A166" s="2474"/>
      <c r="B166" s="2475"/>
      <c r="C166" s="1203" t="s">
        <v>17</v>
      </c>
      <c r="D166" s="1281" t="s">
        <v>18</v>
      </c>
      <c r="E166" s="1079" t="s">
        <v>19</v>
      </c>
      <c r="F166" s="1282" t="s">
        <v>18</v>
      </c>
      <c r="G166" s="1079" t="s">
        <v>19</v>
      </c>
      <c r="H166" s="1282" t="s">
        <v>18</v>
      </c>
      <c r="I166" s="1079" t="s">
        <v>19</v>
      </c>
      <c r="J166" s="1282" t="s">
        <v>18</v>
      </c>
      <c r="K166" s="1079" t="s">
        <v>19</v>
      </c>
      <c r="L166" s="1206" t="s">
        <v>18</v>
      </c>
      <c r="M166" s="277" t="s">
        <v>19</v>
      </c>
      <c r="N166" s="1204" t="s">
        <v>18</v>
      </c>
      <c r="O166" s="1257" t="s">
        <v>19</v>
      </c>
      <c r="P166" s="1204" t="s">
        <v>18</v>
      </c>
      <c r="Q166" s="1257" t="s">
        <v>19</v>
      </c>
      <c r="R166" s="1228" t="s">
        <v>18</v>
      </c>
      <c r="S166" s="1069" t="s">
        <v>19</v>
      </c>
      <c r="T166" s="1228" t="s">
        <v>18</v>
      </c>
      <c r="U166" s="1069" t="s">
        <v>19</v>
      </c>
      <c r="V166" s="1206" t="s">
        <v>18</v>
      </c>
      <c r="W166" s="1069" t="s">
        <v>19</v>
      </c>
      <c r="X166" s="1228" t="s">
        <v>18</v>
      </c>
      <c r="Y166" s="1069" t="s">
        <v>19</v>
      </c>
      <c r="Z166" s="1267" t="s">
        <v>18</v>
      </c>
      <c r="AA166" s="229" t="s">
        <v>19</v>
      </c>
      <c r="AB166" s="1267" t="s">
        <v>18</v>
      </c>
      <c r="AC166" s="229" t="s">
        <v>19</v>
      </c>
      <c r="AD166" s="1267" t="s">
        <v>18</v>
      </c>
      <c r="AE166" s="229" t="s">
        <v>19</v>
      </c>
      <c r="AF166" s="1267" t="s">
        <v>18</v>
      </c>
      <c r="AG166" s="229" t="s">
        <v>19</v>
      </c>
      <c r="AH166" s="1267" t="s">
        <v>18</v>
      </c>
      <c r="AI166" s="229" t="s">
        <v>19</v>
      </c>
      <c r="AJ166" s="1267" t="s">
        <v>18</v>
      </c>
      <c r="AK166" s="229" t="s">
        <v>19</v>
      </c>
      <c r="AL166" s="1283" t="s">
        <v>18</v>
      </c>
      <c r="AM166" s="229" t="s">
        <v>19</v>
      </c>
    </row>
    <row r="167" spans="1:39" x14ac:dyDescent="0.25">
      <c r="A167" s="2554" t="s">
        <v>170</v>
      </c>
      <c r="B167" s="1284" t="s">
        <v>171</v>
      </c>
      <c r="C167" s="1259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232">
        <f t="shared" si="40"/>
        <v>0</v>
      </c>
      <c r="F167" s="1219"/>
      <c r="G167" s="1220"/>
      <c r="H167" s="1219"/>
      <c r="I167" s="1220"/>
      <c r="J167" s="1219"/>
      <c r="K167" s="1220"/>
      <c r="L167" s="1219"/>
      <c r="M167" s="279"/>
      <c r="N167" s="279"/>
      <c r="O167" s="1220"/>
      <c r="P167" s="1219"/>
      <c r="Q167" s="1220"/>
      <c r="R167" s="1248"/>
      <c r="S167" s="1220"/>
      <c r="T167" s="1248"/>
      <c r="U167" s="1220"/>
      <c r="V167" s="1219"/>
      <c r="W167" s="1220"/>
      <c r="X167" s="1248"/>
      <c r="Y167" s="1220"/>
      <c r="Z167" s="1285"/>
      <c r="AA167" s="1271"/>
      <c r="AB167" s="1285"/>
      <c r="AC167" s="1271"/>
      <c r="AD167" s="1285"/>
      <c r="AE167" s="1271"/>
      <c r="AF167" s="1285"/>
      <c r="AG167" s="1271"/>
      <c r="AH167" s="1285"/>
      <c r="AI167" s="1271"/>
      <c r="AJ167" s="1285"/>
      <c r="AK167" s="1271"/>
      <c r="AL167" s="1286"/>
      <c r="AM167" s="1271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02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1284" t="s">
        <v>171</v>
      </c>
      <c r="C170" s="1259">
        <f t="shared" si="39"/>
        <v>0</v>
      </c>
      <c r="D170" s="230">
        <f t="shared" si="40"/>
        <v>0</v>
      </c>
      <c r="E170" s="1232">
        <f t="shared" si="40"/>
        <v>0</v>
      </c>
      <c r="F170" s="1219"/>
      <c r="G170" s="1220"/>
      <c r="H170" s="1219"/>
      <c r="I170" s="1220"/>
      <c r="J170" s="1219"/>
      <c r="K170" s="1220"/>
      <c r="L170" s="1219"/>
      <c r="M170" s="279"/>
      <c r="N170" s="279"/>
      <c r="O170" s="1220"/>
      <c r="P170" s="1219"/>
      <c r="Q170" s="1220"/>
      <c r="R170" s="1248"/>
      <c r="S170" s="1220"/>
      <c r="T170" s="1248"/>
      <c r="U170" s="1220"/>
      <c r="V170" s="1219"/>
      <c r="W170" s="1220"/>
      <c r="X170" s="1248"/>
      <c r="Y170" s="1220"/>
      <c r="Z170" s="1285"/>
      <c r="AA170" s="1271"/>
      <c r="AB170" s="1285"/>
      <c r="AC170" s="1271"/>
      <c r="AD170" s="1285"/>
      <c r="AE170" s="1271"/>
      <c r="AF170" s="1285"/>
      <c r="AG170" s="1271"/>
      <c r="AH170" s="1285"/>
      <c r="AI170" s="1271"/>
      <c r="AJ170" s="1285"/>
      <c r="AK170" s="1271"/>
      <c r="AL170" s="1286"/>
      <c r="AM170" s="1271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02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2960" t="s">
        <v>25</v>
      </c>
      <c r="B174" s="2960" t="s">
        <v>26</v>
      </c>
      <c r="C174" s="2961" t="s">
        <v>65</v>
      </c>
      <c r="D174" s="2471"/>
      <c r="E174" s="2472"/>
      <c r="F174" s="2953" t="s">
        <v>6</v>
      </c>
      <c r="G174" s="2955"/>
      <c r="H174" s="2955"/>
      <c r="I174" s="2955"/>
      <c r="J174" s="2955"/>
      <c r="K174" s="2955"/>
      <c r="L174" s="2955"/>
      <c r="M174" s="2955"/>
      <c r="N174" s="2955"/>
      <c r="O174" s="2954"/>
    </row>
    <row r="175" spans="1:39" ht="15" customHeight="1" x14ac:dyDescent="0.25">
      <c r="A175" s="2727"/>
      <c r="B175" s="2727"/>
      <c r="C175" s="2541"/>
      <c r="D175" s="2474"/>
      <c r="E175" s="2475"/>
      <c r="F175" s="2953" t="s">
        <v>167</v>
      </c>
      <c r="G175" s="2954"/>
      <c r="H175" s="2953" t="s">
        <v>142</v>
      </c>
      <c r="I175" s="2954"/>
      <c r="J175" s="2953" t="s">
        <v>168</v>
      </c>
      <c r="K175" s="2954"/>
      <c r="L175" s="2953" t="s">
        <v>169</v>
      </c>
      <c r="M175" s="2954"/>
      <c r="N175" s="2953" t="s">
        <v>124</v>
      </c>
      <c r="O175" s="2954"/>
    </row>
    <row r="176" spans="1:39" x14ac:dyDescent="0.25">
      <c r="A176" s="2479"/>
      <c r="B176" s="2479"/>
      <c r="C176" s="1203" t="s">
        <v>17</v>
      </c>
      <c r="D176" s="1281" t="s">
        <v>18</v>
      </c>
      <c r="E176" s="1079" t="s">
        <v>19</v>
      </c>
      <c r="F176" s="1282" t="s">
        <v>18</v>
      </c>
      <c r="G176" s="1079" t="s">
        <v>19</v>
      </c>
      <c r="H176" s="1282" t="s">
        <v>18</v>
      </c>
      <c r="I176" s="1079" t="s">
        <v>19</v>
      </c>
      <c r="J176" s="1282" t="s">
        <v>18</v>
      </c>
      <c r="K176" s="1079" t="s">
        <v>19</v>
      </c>
      <c r="L176" s="1282" t="s">
        <v>18</v>
      </c>
      <c r="M176" s="1079" t="s">
        <v>19</v>
      </c>
      <c r="N176" s="1282" t="s">
        <v>18</v>
      </c>
      <c r="O176" s="1079" t="s">
        <v>19</v>
      </c>
    </row>
    <row r="177" spans="1:17" x14ac:dyDescent="0.25">
      <c r="A177" s="2964" t="s">
        <v>176</v>
      </c>
      <c r="B177" s="1284" t="s">
        <v>177</v>
      </c>
      <c r="C177" s="1259">
        <f t="shared" ref="C177:C182" si="41">SUM(D177+E177)</f>
        <v>0</v>
      </c>
      <c r="D177" s="230">
        <f t="shared" ref="D177:E182" si="42">SUM(F177+H177+J177+L177+N177)</f>
        <v>0</v>
      </c>
      <c r="E177" s="1232">
        <f t="shared" si="42"/>
        <v>0</v>
      </c>
      <c r="F177" s="1219"/>
      <c r="G177" s="1222"/>
      <c r="H177" s="1219"/>
      <c r="I177" s="1220"/>
      <c r="J177" s="1248"/>
      <c r="K177" s="1222"/>
      <c r="L177" s="1219"/>
      <c r="M177" s="1220"/>
      <c r="N177" s="1219"/>
      <c r="O177" s="1220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2964" t="s">
        <v>180</v>
      </c>
      <c r="B180" s="1284" t="s">
        <v>177</v>
      </c>
      <c r="C180" s="1259">
        <f t="shared" si="41"/>
        <v>0</v>
      </c>
      <c r="D180" s="230">
        <f t="shared" si="42"/>
        <v>0</v>
      </c>
      <c r="E180" s="1232">
        <f t="shared" si="42"/>
        <v>0</v>
      </c>
      <c r="F180" s="1219"/>
      <c r="G180" s="1220"/>
      <c r="H180" s="1219"/>
      <c r="I180" s="1222"/>
      <c r="J180" s="1219"/>
      <c r="K180" s="1220"/>
      <c r="L180" s="1248"/>
      <c r="M180" s="1222"/>
      <c r="N180" s="1219"/>
      <c r="O180" s="1220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961" t="s">
        <v>182</v>
      </c>
      <c r="B184" s="2472"/>
      <c r="C184" s="2961" t="s">
        <v>65</v>
      </c>
      <c r="D184" s="2471"/>
      <c r="E184" s="2472"/>
      <c r="F184" s="2953" t="s">
        <v>6</v>
      </c>
      <c r="G184" s="2955"/>
      <c r="H184" s="2955"/>
      <c r="I184" s="2955"/>
      <c r="J184" s="2955"/>
      <c r="K184" s="2955"/>
      <c r="L184" s="2955"/>
      <c r="M184" s="2955"/>
      <c r="N184" s="2955"/>
      <c r="O184" s="2955"/>
      <c r="P184" s="2955"/>
      <c r="Q184" s="2954"/>
    </row>
    <row r="185" spans="1:17" ht="15" customHeight="1" x14ac:dyDescent="0.25">
      <c r="A185" s="2759"/>
      <c r="B185" s="2489"/>
      <c r="C185" s="2541"/>
      <c r="D185" s="2474"/>
      <c r="E185" s="2475"/>
      <c r="F185" s="2953" t="s">
        <v>142</v>
      </c>
      <c r="G185" s="2954"/>
      <c r="H185" s="2953" t="s">
        <v>168</v>
      </c>
      <c r="I185" s="2954"/>
      <c r="J185" s="2953" t="s">
        <v>169</v>
      </c>
      <c r="K185" s="2954"/>
      <c r="L185" s="2953" t="s">
        <v>183</v>
      </c>
      <c r="M185" s="2954"/>
      <c r="N185" s="2953" t="s">
        <v>184</v>
      </c>
      <c r="O185" s="2954"/>
      <c r="P185" s="2953" t="s">
        <v>185</v>
      </c>
      <c r="Q185" s="2954"/>
    </row>
    <row r="186" spans="1:17" x14ac:dyDescent="0.25">
      <c r="A186" s="2541"/>
      <c r="B186" s="2475"/>
      <c r="C186" s="1203" t="s">
        <v>17</v>
      </c>
      <c r="D186" s="1281" t="s">
        <v>18</v>
      </c>
      <c r="E186" s="1079" t="s">
        <v>19</v>
      </c>
      <c r="F186" s="1282" t="s">
        <v>18</v>
      </c>
      <c r="G186" s="1079" t="s">
        <v>19</v>
      </c>
      <c r="H186" s="1282" t="s">
        <v>18</v>
      </c>
      <c r="I186" s="1079" t="s">
        <v>19</v>
      </c>
      <c r="J186" s="1282" t="s">
        <v>18</v>
      </c>
      <c r="K186" s="1078" t="s">
        <v>19</v>
      </c>
      <c r="L186" s="1282" t="s">
        <v>18</v>
      </c>
      <c r="M186" s="1079" t="s">
        <v>19</v>
      </c>
      <c r="N186" s="1282" t="s">
        <v>18</v>
      </c>
      <c r="O186" s="1079" t="s">
        <v>19</v>
      </c>
      <c r="P186" s="1282" t="s">
        <v>18</v>
      </c>
      <c r="Q186" s="1078" t="s">
        <v>19</v>
      </c>
    </row>
    <row r="187" spans="1:17" x14ac:dyDescent="0.25">
      <c r="A187" s="2971" t="s">
        <v>186</v>
      </c>
      <c r="B187" s="2972"/>
      <c r="C187" s="1259">
        <f>SUM(D187+E187)</f>
        <v>22</v>
      </c>
      <c r="D187" s="230">
        <f t="shared" ref="D187:E189" si="43">SUM(F187+H187+J187+L187+N187+P187)</f>
        <v>11</v>
      </c>
      <c r="E187" s="1232">
        <f t="shared" si="43"/>
        <v>11</v>
      </c>
      <c r="F187" s="1219">
        <v>1</v>
      </c>
      <c r="G187" s="1222">
        <v>2</v>
      </c>
      <c r="H187" s="1219">
        <v>2</v>
      </c>
      <c r="I187" s="1220">
        <v>3</v>
      </c>
      <c r="J187" s="1248">
        <v>1</v>
      </c>
      <c r="K187" s="1220">
        <v>3</v>
      </c>
      <c r="L187" s="1248">
        <v>3</v>
      </c>
      <c r="M187" s="1222">
        <v>3</v>
      </c>
      <c r="N187" s="1219">
        <v>2</v>
      </c>
      <c r="O187" s="1220">
        <v>0</v>
      </c>
      <c r="P187" s="1248">
        <v>2</v>
      </c>
      <c r="Q187" s="1220">
        <v>0</v>
      </c>
    </row>
    <row r="188" spans="1:17" x14ac:dyDescent="0.25">
      <c r="A188" s="2557" t="s">
        <v>187</v>
      </c>
      <c r="B188" s="2518"/>
      <c r="C188" s="240">
        <f>SUM(D188+E188)</f>
        <v>168</v>
      </c>
      <c r="D188" s="241">
        <f t="shared" si="43"/>
        <v>88</v>
      </c>
      <c r="E188" s="292">
        <f t="shared" si="43"/>
        <v>80</v>
      </c>
      <c r="F188" s="799">
        <v>21</v>
      </c>
      <c r="G188" s="293">
        <v>17</v>
      </c>
      <c r="H188" s="799">
        <v>14</v>
      </c>
      <c r="I188" s="260">
        <v>18</v>
      </c>
      <c r="J188" s="294">
        <v>16</v>
      </c>
      <c r="K188" s="260">
        <v>11</v>
      </c>
      <c r="L188" s="294">
        <v>16</v>
      </c>
      <c r="M188" s="293">
        <v>14</v>
      </c>
      <c r="N188" s="799">
        <v>14</v>
      </c>
      <c r="O188" s="260">
        <v>13</v>
      </c>
      <c r="P188" s="294">
        <v>7</v>
      </c>
      <c r="Q188" s="260">
        <v>7</v>
      </c>
    </row>
    <row r="189" spans="1:17" ht="15" customHeight="1" x14ac:dyDescent="0.25">
      <c r="A189" s="2558" t="s">
        <v>188</v>
      </c>
      <c r="B189" s="2559"/>
      <c r="C189" s="299">
        <f>SUM(D189+E189)</f>
        <v>31</v>
      </c>
      <c r="D189" s="241">
        <f t="shared" si="43"/>
        <v>19</v>
      </c>
      <c r="E189" s="106">
        <f t="shared" si="43"/>
        <v>12</v>
      </c>
      <c r="F189" s="51">
        <v>5</v>
      </c>
      <c r="G189" s="54">
        <v>1</v>
      </c>
      <c r="H189" s="51">
        <v>4</v>
      </c>
      <c r="I189" s="52">
        <v>2</v>
      </c>
      <c r="J189" s="132">
        <v>3</v>
      </c>
      <c r="K189" s="52">
        <v>4</v>
      </c>
      <c r="L189" s="132">
        <v>3</v>
      </c>
      <c r="M189" s="54">
        <v>1</v>
      </c>
      <c r="N189" s="51">
        <v>1</v>
      </c>
      <c r="O189" s="52">
        <v>2</v>
      </c>
      <c r="P189" s="132">
        <v>3</v>
      </c>
      <c r="Q189" s="52">
        <v>2</v>
      </c>
    </row>
    <row r="190" spans="1:17" x14ac:dyDescent="0.25">
      <c r="A190" s="2953" t="s">
        <v>65</v>
      </c>
      <c r="B190" s="2954"/>
      <c r="C190" s="1237">
        <f t="shared" ref="C190:Q190" si="44">SUM(C187:C189)</f>
        <v>221</v>
      </c>
      <c r="D190" s="1287">
        <f t="shared" si="44"/>
        <v>118</v>
      </c>
      <c r="E190" s="1258">
        <f t="shared" si="44"/>
        <v>103</v>
      </c>
      <c r="F190" s="1237">
        <f t="shared" si="44"/>
        <v>27</v>
      </c>
      <c r="G190" s="1258">
        <f t="shared" si="44"/>
        <v>20</v>
      </c>
      <c r="H190" s="1237">
        <f t="shared" si="44"/>
        <v>20</v>
      </c>
      <c r="I190" s="1258">
        <f t="shared" si="44"/>
        <v>23</v>
      </c>
      <c r="J190" s="1237">
        <f t="shared" si="44"/>
        <v>20</v>
      </c>
      <c r="K190" s="1258">
        <f t="shared" si="44"/>
        <v>18</v>
      </c>
      <c r="L190" s="1237">
        <f t="shared" si="44"/>
        <v>22</v>
      </c>
      <c r="M190" s="1258">
        <f t="shared" si="44"/>
        <v>18</v>
      </c>
      <c r="N190" s="1237">
        <f t="shared" si="44"/>
        <v>17</v>
      </c>
      <c r="O190" s="1258">
        <f t="shared" si="44"/>
        <v>15</v>
      </c>
      <c r="P190" s="1237">
        <f t="shared" si="44"/>
        <v>12</v>
      </c>
      <c r="Q190" s="1242">
        <f t="shared" si="44"/>
        <v>9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961" t="s">
        <v>191</v>
      </c>
      <c r="B193" s="2472"/>
      <c r="C193" s="2989" t="s">
        <v>116</v>
      </c>
      <c r="D193" s="2561"/>
      <c r="E193" s="2990"/>
      <c r="F193" s="2962" t="s">
        <v>6</v>
      </c>
      <c r="G193" s="2963"/>
      <c r="H193" s="2963"/>
      <c r="I193" s="2963"/>
      <c r="J193" s="2963"/>
      <c r="K193" s="2963"/>
      <c r="L193" s="2963"/>
      <c r="M193" s="2963"/>
      <c r="N193" s="2963"/>
      <c r="O193" s="2963"/>
      <c r="P193" s="2963"/>
      <c r="Q193" s="2963"/>
      <c r="R193" s="2963"/>
      <c r="S193" s="2963"/>
      <c r="T193" s="2963"/>
      <c r="U193" s="2979"/>
    </row>
    <row r="194" spans="1:94" ht="15" customHeight="1" x14ac:dyDescent="0.25">
      <c r="A194" s="2759"/>
      <c r="B194" s="2489"/>
      <c r="C194" s="2563"/>
      <c r="D194" s="2564"/>
      <c r="E194" s="2565"/>
      <c r="F194" s="2985" t="s">
        <v>159</v>
      </c>
      <c r="G194" s="2987"/>
      <c r="H194" s="2991" t="s">
        <v>139</v>
      </c>
      <c r="I194" s="2987"/>
      <c r="J194" s="2985" t="s">
        <v>109</v>
      </c>
      <c r="K194" s="2987"/>
      <c r="L194" s="2991" t="s">
        <v>110</v>
      </c>
      <c r="M194" s="2987"/>
      <c r="N194" s="2991" t="s">
        <v>140</v>
      </c>
      <c r="O194" s="2987"/>
      <c r="P194" s="2991" t="s">
        <v>192</v>
      </c>
      <c r="Q194" s="2987"/>
      <c r="R194" s="2991" t="s">
        <v>193</v>
      </c>
      <c r="S194" s="2987"/>
      <c r="T194" s="2501" t="s">
        <v>194</v>
      </c>
      <c r="U194" s="2494"/>
    </row>
    <row r="195" spans="1:94" x14ac:dyDescent="0.25">
      <c r="A195" s="2541"/>
      <c r="B195" s="2475"/>
      <c r="C195" s="1206" t="s">
        <v>17</v>
      </c>
      <c r="D195" s="1228" t="s">
        <v>18</v>
      </c>
      <c r="E195" s="1205" t="s">
        <v>19</v>
      </c>
      <c r="F195" s="1206" t="s">
        <v>18</v>
      </c>
      <c r="G195" s="1257" t="s">
        <v>19</v>
      </c>
      <c r="H195" s="1228" t="s">
        <v>18</v>
      </c>
      <c r="I195" s="1257" t="s">
        <v>19</v>
      </c>
      <c r="J195" s="1206" t="s">
        <v>18</v>
      </c>
      <c r="K195" s="1257" t="s">
        <v>19</v>
      </c>
      <c r="L195" s="1228" t="s">
        <v>18</v>
      </c>
      <c r="M195" s="1257" t="s">
        <v>19</v>
      </c>
      <c r="N195" s="1228" t="s">
        <v>18</v>
      </c>
      <c r="O195" s="1257" t="s">
        <v>19</v>
      </c>
      <c r="P195" s="1228" t="s">
        <v>18</v>
      </c>
      <c r="Q195" s="1257" t="s">
        <v>19</v>
      </c>
      <c r="R195" s="1228" t="s">
        <v>18</v>
      </c>
      <c r="S195" s="1257" t="s">
        <v>19</v>
      </c>
      <c r="T195" s="1228" t="s">
        <v>18</v>
      </c>
      <c r="U195" s="1257" t="s">
        <v>19</v>
      </c>
    </row>
    <row r="196" spans="1:94" x14ac:dyDescent="0.25">
      <c r="A196" s="2992" t="s">
        <v>195</v>
      </c>
      <c r="B196" s="2993"/>
      <c r="C196" s="49">
        <f>SUM(D196+E196)</f>
        <v>0</v>
      </c>
      <c r="D196" s="302">
        <f t="shared" ref="D196:E198" si="45">SUM(F196+H196+J196+L196+N196+P196+R196+T196)</f>
        <v>0</v>
      </c>
      <c r="E196" s="615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2994" t="s">
        <v>197</v>
      </c>
      <c r="B198" s="2995"/>
      <c r="C198" s="1235">
        <f>SUM(D198+E198)</f>
        <v>0</v>
      </c>
      <c r="D198" s="1236">
        <f t="shared" si="45"/>
        <v>0</v>
      </c>
      <c r="E198" s="1210">
        <f t="shared" si="45"/>
        <v>0</v>
      </c>
      <c r="F198" s="1237">
        <f t="shared" ref="F198:U198" si="46">SUM(F196:F197)</f>
        <v>0</v>
      </c>
      <c r="G198" s="1242">
        <f t="shared" si="46"/>
        <v>0</v>
      </c>
      <c r="H198" s="1258">
        <f t="shared" si="46"/>
        <v>0</v>
      </c>
      <c r="I198" s="1242">
        <f t="shared" si="46"/>
        <v>0</v>
      </c>
      <c r="J198" s="1237">
        <f t="shared" si="46"/>
        <v>0</v>
      </c>
      <c r="K198" s="1242">
        <f t="shared" si="46"/>
        <v>0</v>
      </c>
      <c r="L198" s="1258">
        <f t="shared" si="46"/>
        <v>0</v>
      </c>
      <c r="M198" s="1242">
        <f t="shared" si="46"/>
        <v>0</v>
      </c>
      <c r="N198" s="1258">
        <f t="shared" si="46"/>
        <v>0</v>
      </c>
      <c r="O198" s="1242">
        <f t="shared" si="46"/>
        <v>0</v>
      </c>
      <c r="P198" s="1258">
        <f t="shared" si="46"/>
        <v>0</v>
      </c>
      <c r="Q198" s="1242">
        <f t="shared" si="46"/>
        <v>0</v>
      </c>
      <c r="R198" s="1258">
        <f t="shared" si="46"/>
        <v>0</v>
      </c>
      <c r="S198" s="1242">
        <f t="shared" si="46"/>
        <v>0</v>
      </c>
      <c r="T198" s="1258">
        <f t="shared" si="46"/>
        <v>0</v>
      </c>
      <c r="U198" s="1242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2996" t="s">
        <v>199</v>
      </c>
      <c r="B200" s="2573"/>
      <c r="C200" s="2997" t="s">
        <v>65</v>
      </c>
      <c r="D200" s="2579"/>
      <c r="E200" s="2580"/>
      <c r="F200" s="2998" t="s">
        <v>6</v>
      </c>
      <c r="G200" s="2998"/>
      <c r="H200" s="2998"/>
      <c r="I200" s="2998"/>
      <c r="J200" s="2998"/>
      <c r="K200" s="2998"/>
      <c r="L200" s="2998"/>
      <c r="M200" s="2998"/>
      <c r="N200" s="2998"/>
      <c r="O200" s="2998"/>
      <c r="P200" s="2998"/>
      <c r="Q200" s="2998"/>
      <c r="R200" s="2998"/>
      <c r="S200" s="2998"/>
      <c r="T200" s="2998"/>
      <c r="U200" s="2998"/>
      <c r="V200" s="2998"/>
      <c r="W200" s="2998"/>
      <c r="X200" s="2998"/>
      <c r="Y200" s="2998"/>
      <c r="Z200" s="2998"/>
      <c r="AA200" s="2998"/>
      <c r="AB200" s="2998"/>
      <c r="AC200" s="2999"/>
      <c r="AD200" s="3001" t="s">
        <v>200</v>
      </c>
      <c r="AE200" s="2588"/>
      <c r="AF200" s="2591" t="s">
        <v>201</v>
      </c>
      <c r="AG200" s="2588"/>
      <c r="AH200" s="3002" t="s">
        <v>28</v>
      </c>
      <c r="AI200" s="3003" t="s">
        <v>29</v>
      </c>
    </row>
    <row r="201" spans="1:94" x14ac:dyDescent="0.25">
      <c r="A201" s="2775"/>
      <c r="B201" s="2575"/>
      <c r="C201" s="2581"/>
      <c r="D201" s="2582"/>
      <c r="E201" s="2583"/>
      <c r="F201" s="2962" t="s">
        <v>202</v>
      </c>
      <c r="G201" s="2979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000" t="s">
        <v>209</v>
      </c>
      <c r="U201" s="3000"/>
      <c r="V201" s="3000" t="s">
        <v>210</v>
      </c>
      <c r="W201" s="3000"/>
      <c r="X201" s="3000" t="s">
        <v>211</v>
      </c>
      <c r="Y201" s="3000"/>
      <c r="Z201" s="2991" t="s">
        <v>117</v>
      </c>
      <c r="AA201" s="2987"/>
      <c r="AB201" s="2991" t="s">
        <v>118</v>
      </c>
      <c r="AC201" s="3004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288" t="s">
        <v>212</v>
      </c>
      <c r="D202" s="307" t="s">
        <v>18</v>
      </c>
      <c r="E202" s="1073" t="s">
        <v>19</v>
      </c>
      <c r="F202" s="1289" t="s">
        <v>18</v>
      </c>
      <c r="G202" s="1290" t="s">
        <v>19</v>
      </c>
      <c r="H202" s="1289" t="s">
        <v>18</v>
      </c>
      <c r="I202" s="1290" t="s">
        <v>19</v>
      </c>
      <c r="J202" s="1289" t="s">
        <v>18</v>
      </c>
      <c r="K202" s="1290" t="s">
        <v>19</v>
      </c>
      <c r="L202" s="1289" t="s">
        <v>18</v>
      </c>
      <c r="M202" s="1290" t="s">
        <v>19</v>
      </c>
      <c r="N202" s="1289" t="s">
        <v>18</v>
      </c>
      <c r="O202" s="1290" t="s">
        <v>19</v>
      </c>
      <c r="P202" s="1289" t="s">
        <v>18</v>
      </c>
      <c r="Q202" s="1290" t="s">
        <v>19</v>
      </c>
      <c r="R202" s="1289" t="s">
        <v>18</v>
      </c>
      <c r="S202" s="1290" t="s">
        <v>19</v>
      </c>
      <c r="T202" s="1289" t="s">
        <v>18</v>
      </c>
      <c r="U202" s="1290" t="s">
        <v>19</v>
      </c>
      <c r="V202" s="1289" t="s">
        <v>18</v>
      </c>
      <c r="W202" s="1290" t="s">
        <v>19</v>
      </c>
      <c r="X202" s="1289" t="s">
        <v>18</v>
      </c>
      <c r="Y202" s="1290" t="s">
        <v>19</v>
      </c>
      <c r="Z202" s="1289" t="s">
        <v>18</v>
      </c>
      <c r="AA202" s="1290" t="s">
        <v>19</v>
      </c>
      <c r="AB202" s="1289" t="s">
        <v>18</v>
      </c>
      <c r="AC202" s="1291" t="s">
        <v>19</v>
      </c>
      <c r="AD202" s="1292" t="s">
        <v>18</v>
      </c>
      <c r="AE202" s="1290" t="s">
        <v>19</v>
      </c>
      <c r="AF202" s="1292" t="s">
        <v>18</v>
      </c>
      <c r="AG202" s="1290" t="s">
        <v>19</v>
      </c>
      <c r="AH202" s="2595"/>
      <c r="AI202" s="2598" t="s">
        <v>19</v>
      </c>
    </row>
    <row r="203" spans="1:94" x14ac:dyDescent="0.25">
      <c r="A203" s="3005" t="s">
        <v>213</v>
      </c>
      <c r="B203" s="1293" t="s">
        <v>132</v>
      </c>
      <c r="C203" s="1294">
        <f>SUM(D203+E203)</f>
        <v>0</v>
      </c>
      <c r="D203" s="1295">
        <f>SUM(F203+H203+J203+L203+N203+P203+R203+T203+V203+X203+Z203+AB203)</f>
        <v>0</v>
      </c>
      <c r="E203" s="1296">
        <f>SUM(G203+I203+K203+M203+O203+Q203+S203+U203+W203+Y203+AA203+AC203)</f>
        <v>0</v>
      </c>
      <c r="F203" s="1297"/>
      <c r="G203" s="1298"/>
      <c r="H203" s="1297"/>
      <c r="I203" s="1298"/>
      <c r="J203" s="1297"/>
      <c r="K203" s="1298"/>
      <c r="L203" s="1297"/>
      <c r="M203" s="1298"/>
      <c r="N203" s="1297"/>
      <c r="O203" s="1298"/>
      <c r="P203" s="1297"/>
      <c r="Q203" s="1299"/>
      <c r="R203" s="1297"/>
      <c r="S203" s="1299"/>
      <c r="T203" s="1297"/>
      <c r="U203" s="1298"/>
      <c r="V203" s="1297"/>
      <c r="W203" s="1298"/>
      <c r="X203" s="1297"/>
      <c r="Y203" s="1299"/>
      <c r="Z203" s="1297"/>
      <c r="AA203" s="1299"/>
      <c r="AB203" s="1297"/>
      <c r="AC203" s="1300"/>
      <c r="AD203" s="1298"/>
      <c r="AE203" s="1299"/>
      <c r="AF203" s="1298"/>
      <c r="AG203" s="1299"/>
      <c r="AH203" s="1301"/>
      <c r="AI203" s="1299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621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302">
        <f>SUM(D205+E205)</f>
        <v>0</v>
      </c>
      <c r="D205" s="1303">
        <f t="shared" ref="D205:AI205" si="47">SUM(D203+D204)</f>
        <v>0</v>
      </c>
      <c r="E205" s="1304">
        <f t="shared" si="47"/>
        <v>0</v>
      </c>
      <c r="F205" s="1302">
        <f t="shared" si="47"/>
        <v>0</v>
      </c>
      <c r="G205" s="1305">
        <f t="shared" si="47"/>
        <v>0</v>
      </c>
      <c r="H205" s="1302">
        <f t="shared" si="47"/>
        <v>0</v>
      </c>
      <c r="I205" s="1305">
        <f t="shared" si="47"/>
        <v>0</v>
      </c>
      <c r="J205" s="1302">
        <f t="shared" si="47"/>
        <v>0</v>
      </c>
      <c r="K205" s="1305">
        <f t="shared" si="47"/>
        <v>0</v>
      </c>
      <c r="L205" s="1302">
        <f t="shared" si="47"/>
        <v>0</v>
      </c>
      <c r="M205" s="1305">
        <f t="shared" si="47"/>
        <v>0</v>
      </c>
      <c r="N205" s="1302">
        <f t="shared" si="47"/>
        <v>0</v>
      </c>
      <c r="O205" s="1305">
        <f t="shared" si="47"/>
        <v>0</v>
      </c>
      <c r="P205" s="1302">
        <f t="shared" si="47"/>
        <v>0</v>
      </c>
      <c r="Q205" s="1305">
        <f t="shared" si="47"/>
        <v>0</v>
      </c>
      <c r="R205" s="1302">
        <f t="shared" si="47"/>
        <v>0</v>
      </c>
      <c r="S205" s="1305">
        <f t="shared" si="47"/>
        <v>0</v>
      </c>
      <c r="T205" s="1302">
        <f t="shared" si="47"/>
        <v>0</v>
      </c>
      <c r="U205" s="1305">
        <f t="shared" si="47"/>
        <v>0</v>
      </c>
      <c r="V205" s="1302">
        <f t="shared" si="47"/>
        <v>0</v>
      </c>
      <c r="W205" s="1305">
        <f t="shared" si="47"/>
        <v>0</v>
      </c>
      <c r="X205" s="1302">
        <f t="shared" si="47"/>
        <v>0</v>
      </c>
      <c r="Y205" s="1305">
        <f t="shared" si="47"/>
        <v>0</v>
      </c>
      <c r="Z205" s="1302">
        <f t="shared" si="47"/>
        <v>0</v>
      </c>
      <c r="AA205" s="1305">
        <f t="shared" si="47"/>
        <v>0</v>
      </c>
      <c r="AB205" s="1302">
        <f t="shared" si="47"/>
        <v>0</v>
      </c>
      <c r="AC205" s="1306">
        <f t="shared" si="47"/>
        <v>0</v>
      </c>
      <c r="AD205" s="1303">
        <f t="shared" si="47"/>
        <v>0</v>
      </c>
      <c r="AE205" s="1305">
        <f t="shared" si="47"/>
        <v>0</v>
      </c>
      <c r="AF205" s="1303">
        <f t="shared" si="47"/>
        <v>0</v>
      </c>
      <c r="AG205" s="1305">
        <f t="shared" si="47"/>
        <v>0</v>
      </c>
      <c r="AH205" s="1307">
        <f t="shared" si="47"/>
        <v>0</v>
      </c>
      <c r="AI205" s="1304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2996" t="s">
        <v>216</v>
      </c>
      <c r="B207" s="2573"/>
      <c r="C207" s="2579" t="s">
        <v>65</v>
      </c>
      <c r="D207" s="2579"/>
      <c r="E207" s="2580"/>
      <c r="F207" s="3006" t="s">
        <v>6</v>
      </c>
      <c r="G207" s="3007"/>
      <c r="H207" s="3007"/>
      <c r="I207" s="3007"/>
      <c r="J207" s="3007"/>
      <c r="K207" s="3007"/>
      <c r="L207" s="3007"/>
      <c r="M207" s="3007"/>
      <c r="N207" s="3007"/>
      <c r="O207" s="3007"/>
      <c r="P207" s="3008" t="s">
        <v>217</v>
      </c>
      <c r="Q207" s="3007"/>
      <c r="R207" s="3007"/>
      <c r="S207" s="3001" t="s">
        <v>28</v>
      </c>
      <c r="T207" s="3003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2974" t="s">
        <v>218</v>
      </c>
      <c r="G208" s="2974"/>
      <c r="H208" s="2974" t="s">
        <v>31</v>
      </c>
      <c r="I208" s="2974"/>
      <c r="J208" s="2974" t="s">
        <v>137</v>
      </c>
      <c r="K208" s="2974"/>
      <c r="L208" s="2974" t="s">
        <v>219</v>
      </c>
      <c r="M208" s="2974"/>
      <c r="N208" s="2974" t="s">
        <v>220</v>
      </c>
      <c r="O208" s="2953"/>
      <c r="P208" s="3010" t="s">
        <v>221</v>
      </c>
      <c r="Q208" s="3009" t="s">
        <v>222</v>
      </c>
      <c r="R208" s="2996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073" t="s">
        <v>19</v>
      </c>
      <c r="F209" s="1289" t="s">
        <v>18</v>
      </c>
      <c r="G209" s="1290" t="s">
        <v>19</v>
      </c>
      <c r="H209" s="1289" t="s">
        <v>18</v>
      </c>
      <c r="I209" s="1290" t="s">
        <v>19</v>
      </c>
      <c r="J209" s="1289" t="s">
        <v>18</v>
      </c>
      <c r="K209" s="1290" t="s">
        <v>19</v>
      </c>
      <c r="L209" s="1289" t="s">
        <v>18</v>
      </c>
      <c r="M209" s="1290" t="s">
        <v>19</v>
      </c>
      <c r="N209" s="1289" t="s">
        <v>18</v>
      </c>
      <c r="O209" s="1308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011" t="s">
        <v>224</v>
      </c>
      <c r="B210" s="3012"/>
      <c r="C210" s="1295">
        <f>SUM(D210+E210)</f>
        <v>0</v>
      </c>
      <c r="D210" s="331">
        <f t="shared" ref="D210:E212" si="48">SUM(F210+H210+J210+L210+N210)</f>
        <v>0</v>
      </c>
      <c r="E210" s="1309">
        <f t="shared" si="48"/>
        <v>0</v>
      </c>
      <c r="F210" s="1297"/>
      <c r="G210" s="1299"/>
      <c r="H210" s="1297"/>
      <c r="I210" s="1299"/>
      <c r="J210" s="1297"/>
      <c r="K210" s="1299"/>
      <c r="L210" s="1297"/>
      <c r="M210" s="1299"/>
      <c r="N210" s="1297"/>
      <c r="O210" s="1310"/>
      <c r="P210" s="1311"/>
      <c r="Q210" s="334"/>
      <c r="R210" s="1312"/>
      <c r="S210" s="1311"/>
      <c r="T210" s="1313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2996" t="s">
        <v>216</v>
      </c>
      <c r="B214" s="2573"/>
      <c r="C214" s="2953" t="s">
        <v>228</v>
      </c>
      <c r="D214" s="2970"/>
      <c r="E214" s="2471" t="s">
        <v>28</v>
      </c>
      <c r="F214" s="3013" t="s">
        <v>29</v>
      </c>
    </row>
    <row r="215" spans="1:93" x14ac:dyDescent="0.25">
      <c r="A215" s="2576"/>
      <c r="B215" s="2577"/>
      <c r="C215" s="1289" t="s">
        <v>18</v>
      </c>
      <c r="D215" s="1291" t="s">
        <v>19</v>
      </c>
      <c r="E215" s="2474"/>
      <c r="F215" s="2619"/>
    </row>
    <row r="216" spans="1:93" x14ac:dyDescent="0.25">
      <c r="A216" s="3020" t="s">
        <v>65</v>
      </c>
      <c r="B216" s="3021"/>
      <c r="C216" s="1314">
        <f>SUM(C217:C219)</f>
        <v>0</v>
      </c>
      <c r="D216" s="1315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022" t="s">
        <v>229</v>
      </c>
      <c r="B217" s="3023"/>
      <c r="C217" s="1297"/>
      <c r="D217" s="1300"/>
      <c r="E217" s="1310"/>
      <c r="F217" s="1313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632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070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070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074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070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071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014" t="s">
        <v>216</v>
      </c>
      <c r="B227" s="3014"/>
      <c r="C227" s="3014" t="s">
        <v>241</v>
      </c>
      <c r="D227" s="3015"/>
      <c r="E227" s="3016" t="s">
        <v>28</v>
      </c>
      <c r="F227" s="3017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014"/>
      <c r="B228" s="3014"/>
      <c r="C228" s="1316" t="s">
        <v>18</v>
      </c>
      <c r="D228" s="1317" t="s">
        <v>19</v>
      </c>
      <c r="E228" s="3016"/>
      <c r="F228" s="3017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018" t="s">
        <v>65</v>
      </c>
      <c r="B229" s="3018"/>
      <c r="C229" s="1318">
        <f>SUM(C230:C231)</f>
        <v>0</v>
      </c>
      <c r="D229" s="1319">
        <f>SUM(D230:D231)</f>
        <v>0</v>
      </c>
      <c r="E229" s="1320">
        <f>SUM(E230:E231)</f>
        <v>0</v>
      </c>
      <c r="F229" s="1321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019" t="s">
        <v>242</v>
      </c>
      <c r="B230" s="3019"/>
      <c r="C230" s="1322"/>
      <c r="D230" s="1323"/>
      <c r="E230" s="1324"/>
      <c r="F230" s="1325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024" t="s">
        <v>244</v>
      </c>
      <c r="B232" s="1326" t="s">
        <v>245</v>
      </c>
      <c r="C232" s="1322"/>
      <c r="D232" s="1323"/>
      <c r="E232" s="1324"/>
      <c r="F232" s="1325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024"/>
      <c r="B233" s="1072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024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024"/>
      <c r="B235" s="1072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2996" t="s">
        <v>250</v>
      </c>
      <c r="B237" s="2573"/>
      <c r="C237" s="2953" t="s">
        <v>251</v>
      </c>
      <c r="D237" s="2955"/>
      <c r="E237" s="2954"/>
    </row>
    <row r="238" spans="1:92" x14ac:dyDescent="0.25">
      <c r="A238" s="2775"/>
      <c r="B238" s="2575"/>
      <c r="C238" s="3025" t="s">
        <v>252</v>
      </c>
      <c r="D238" s="2953" t="s">
        <v>253</v>
      </c>
      <c r="E238" s="2954"/>
    </row>
    <row r="239" spans="1:92" x14ac:dyDescent="0.25">
      <c r="A239" s="2576"/>
      <c r="B239" s="2577"/>
      <c r="C239" s="2642"/>
      <c r="D239" s="1327" t="s">
        <v>254</v>
      </c>
      <c r="E239" s="1290" t="s">
        <v>255</v>
      </c>
    </row>
    <row r="240" spans="1:92" x14ac:dyDescent="0.25">
      <c r="A240" s="3022" t="s">
        <v>256</v>
      </c>
      <c r="B240" s="3023"/>
      <c r="C240" s="1328"/>
      <c r="D240" s="1297"/>
      <c r="E240" s="1299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027" t="s">
        <v>59</v>
      </c>
      <c r="B260" s="3027"/>
      <c r="C260" s="2961" t="s">
        <v>65</v>
      </c>
      <c r="D260" s="2471"/>
      <c r="E260" s="2472"/>
      <c r="F260" s="2974" t="s">
        <v>6</v>
      </c>
      <c r="G260" s="2974"/>
      <c r="H260" s="2974"/>
      <c r="I260" s="2974"/>
      <c r="J260" s="2974"/>
      <c r="K260" s="2974"/>
      <c r="L260" s="2974"/>
      <c r="M260" s="2974"/>
      <c r="N260" s="2974"/>
      <c r="O260" s="2974"/>
      <c r="P260" s="3026" t="s">
        <v>270</v>
      </c>
      <c r="Q260" s="453"/>
      <c r="R260" s="453"/>
    </row>
    <row r="261" spans="1:49" x14ac:dyDescent="0.25">
      <c r="A261" s="3027"/>
      <c r="B261" s="3027"/>
      <c r="C261" s="2541"/>
      <c r="D261" s="2474"/>
      <c r="E261" s="2475"/>
      <c r="F261" s="2953" t="s">
        <v>159</v>
      </c>
      <c r="G261" s="2954"/>
      <c r="H261" s="2953" t="s">
        <v>139</v>
      </c>
      <c r="I261" s="2954"/>
      <c r="J261" s="2953" t="s">
        <v>109</v>
      </c>
      <c r="K261" s="2954"/>
      <c r="L261" s="2985" t="s">
        <v>110</v>
      </c>
      <c r="M261" s="2987"/>
      <c r="N261" s="2991" t="s">
        <v>140</v>
      </c>
      <c r="O261" s="2987"/>
      <c r="P261" s="2665"/>
      <c r="Q261" s="454"/>
      <c r="R261" s="2673"/>
    </row>
    <row r="262" spans="1:49" x14ac:dyDescent="0.25">
      <c r="A262" s="3027"/>
      <c r="B262" s="3027"/>
      <c r="C262" s="1203" t="s">
        <v>17</v>
      </c>
      <c r="D262" s="455" t="s">
        <v>18</v>
      </c>
      <c r="E262" s="1079" t="s">
        <v>19</v>
      </c>
      <c r="F262" s="1282" t="s">
        <v>18</v>
      </c>
      <c r="G262" s="1079" t="s">
        <v>19</v>
      </c>
      <c r="H262" s="1282" t="s">
        <v>18</v>
      </c>
      <c r="I262" s="1079" t="s">
        <v>19</v>
      </c>
      <c r="J262" s="1282" t="s">
        <v>18</v>
      </c>
      <c r="K262" s="1079" t="s">
        <v>19</v>
      </c>
      <c r="L262" s="1206" t="s">
        <v>18</v>
      </c>
      <c r="M262" s="1080" t="s">
        <v>19</v>
      </c>
      <c r="N262" s="1228" t="s">
        <v>18</v>
      </c>
      <c r="O262" s="1257" t="s">
        <v>19</v>
      </c>
      <c r="P262" s="2666"/>
      <c r="Q262" s="454"/>
      <c r="R262" s="2673"/>
    </row>
    <row r="263" spans="1:49" x14ac:dyDescent="0.25">
      <c r="A263" s="3028" t="s">
        <v>170</v>
      </c>
      <c r="B263" s="1329" t="s">
        <v>271</v>
      </c>
      <c r="C263" s="1259">
        <f t="shared" ref="C263:C268" si="73">SUM(D263:E263)</f>
        <v>0</v>
      </c>
      <c r="D263" s="1260">
        <f t="shared" ref="D263:E268" si="74">+F263+H263+J263+L263+N263</f>
        <v>0</v>
      </c>
      <c r="E263" s="1232">
        <f t="shared" si="74"/>
        <v>0</v>
      </c>
      <c r="F263" s="1248"/>
      <c r="G263" s="1220"/>
      <c r="H263" s="1219"/>
      <c r="I263" s="1220"/>
      <c r="J263" s="1219"/>
      <c r="K263" s="1220"/>
      <c r="L263" s="1219"/>
      <c r="M263" s="1220"/>
      <c r="N263" s="1248"/>
      <c r="O263" s="1220"/>
      <c r="P263" s="1330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02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028" t="s">
        <v>174</v>
      </c>
      <c r="B266" s="1329" t="s">
        <v>271</v>
      </c>
      <c r="C266" s="1259">
        <f t="shared" si="73"/>
        <v>0</v>
      </c>
      <c r="D266" s="1260">
        <f t="shared" si="74"/>
        <v>0</v>
      </c>
      <c r="E266" s="1232">
        <f t="shared" si="74"/>
        <v>0</v>
      </c>
      <c r="F266" s="1248"/>
      <c r="G266" s="1220"/>
      <c r="H266" s="1219"/>
      <c r="I266" s="1220"/>
      <c r="J266" s="1219"/>
      <c r="K266" s="1220"/>
      <c r="L266" s="1219"/>
      <c r="M266" s="1220"/>
      <c r="N266" s="1248"/>
      <c r="O266" s="1222"/>
      <c r="P266" s="1331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02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029" t="s">
        <v>25</v>
      </c>
      <c r="B270" s="3029" t="s">
        <v>273</v>
      </c>
      <c r="C270" s="3030" t="s">
        <v>274</v>
      </c>
      <c r="D270" s="2681"/>
      <c r="E270" s="2682"/>
      <c r="F270" s="3031" t="s">
        <v>6</v>
      </c>
      <c r="G270" s="3032"/>
      <c r="H270" s="3032"/>
      <c r="I270" s="3032"/>
      <c r="J270" s="3032"/>
      <c r="K270" s="3032"/>
      <c r="L270" s="3032"/>
      <c r="M270" s="3032"/>
      <c r="N270" s="3032"/>
      <c r="O270" s="3032"/>
      <c r="P270" s="3032"/>
      <c r="Q270" s="3032"/>
      <c r="R270" s="3032"/>
      <c r="S270" s="3032"/>
      <c r="T270" s="3032"/>
      <c r="U270" s="3032"/>
      <c r="V270" s="3032"/>
      <c r="W270" s="3032"/>
      <c r="X270" s="3032"/>
      <c r="Y270" s="3032"/>
      <c r="Z270" s="3032"/>
      <c r="AA270" s="3032"/>
      <c r="AB270" s="3032"/>
      <c r="AC270" s="3032"/>
      <c r="AD270" s="3032"/>
      <c r="AE270" s="3032"/>
      <c r="AF270" s="3032"/>
      <c r="AG270" s="3032"/>
      <c r="AH270" s="3032"/>
      <c r="AI270" s="3032"/>
      <c r="AJ270" s="3032"/>
      <c r="AK270" s="3032"/>
      <c r="AL270" s="3032"/>
      <c r="AM270" s="3033"/>
      <c r="AN270" s="3036" t="s">
        <v>275</v>
      </c>
      <c r="AO270" s="3032"/>
      <c r="AP270" s="3032"/>
      <c r="AQ270" s="3032"/>
      <c r="AR270" s="3032"/>
      <c r="AS270" s="3032"/>
      <c r="AT270" s="3032"/>
      <c r="AU270" s="3033"/>
      <c r="AV270" s="2682" t="s">
        <v>276</v>
      </c>
      <c r="AW270" s="3037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031" t="s">
        <v>159</v>
      </c>
      <c r="G271" s="3038"/>
      <c r="H271" s="3031" t="s">
        <v>139</v>
      </c>
      <c r="I271" s="3038"/>
      <c r="J271" s="3031" t="s">
        <v>109</v>
      </c>
      <c r="K271" s="3038"/>
      <c r="L271" s="3031" t="s">
        <v>110</v>
      </c>
      <c r="M271" s="3038"/>
      <c r="N271" s="3031" t="s">
        <v>140</v>
      </c>
      <c r="O271" s="3038"/>
      <c r="P271" s="3034" t="s">
        <v>160</v>
      </c>
      <c r="Q271" s="3035"/>
      <c r="R271" s="3034" t="s">
        <v>161</v>
      </c>
      <c r="S271" s="3035"/>
      <c r="T271" s="3034" t="s">
        <v>162</v>
      </c>
      <c r="U271" s="3035"/>
      <c r="V271" s="3034" t="s">
        <v>163</v>
      </c>
      <c r="W271" s="3035"/>
      <c r="X271" s="3034" t="s">
        <v>164</v>
      </c>
      <c r="Y271" s="3035"/>
      <c r="Z271" s="3034" t="s">
        <v>165</v>
      </c>
      <c r="AA271" s="3035"/>
      <c r="AB271" s="3034" t="s">
        <v>166</v>
      </c>
      <c r="AC271" s="3035"/>
      <c r="AD271" s="3034" t="s">
        <v>167</v>
      </c>
      <c r="AE271" s="3035"/>
      <c r="AF271" s="3034" t="s">
        <v>142</v>
      </c>
      <c r="AG271" s="3035"/>
      <c r="AH271" s="3034" t="s">
        <v>168</v>
      </c>
      <c r="AI271" s="3035"/>
      <c r="AJ271" s="3034" t="s">
        <v>169</v>
      </c>
      <c r="AK271" s="3035"/>
      <c r="AL271" s="3034" t="s">
        <v>124</v>
      </c>
      <c r="AM271" s="3039"/>
      <c r="AN271" s="3036" t="s">
        <v>277</v>
      </c>
      <c r="AO271" s="3038"/>
      <c r="AP271" s="3031" t="s">
        <v>278</v>
      </c>
      <c r="AQ271" s="3038"/>
      <c r="AR271" s="3031" t="s">
        <v>279</v>
      </c>
      <c r="AS271" s="3038"/>
      <c r="AT271" s="3031" t="s">
        <v>280</v>
      </c>
      <c r="AU271" s="3033"/>
      <c r="AV271" s="2692"/>
      <c r="AW271" s="2820"/>
    </row>
    <row r="272" spans="1:49" x14ac:dyDescent="0.25">
      <c r="A272" s="2679"/>
      <c r="B272" s="2679"/>
      <c r="C272" s="1332" t="s">
        <v>17</v>
      </c>
      <c r="D272" s="471" t="s">
        <v>18</v>
      </c>
      <c r="E272" s="1066" t="s">
        <v>19</v>
      </c>
      <c r="F272" s="1332" t="s">
        <v>18</v>
      </c>
      <c r="G272" s="1066" t="s">
        <v>19</v>
      </c>
      <c r="H272" s="1332" t="s">
        <v>18</v>
      </c>
      <c r="I272" s="1066" t="s">
        <v>19</v>
      </c>
      <c r="J272" s="1332" t="s">
        <v>18</v>
      </c>
      <c r="K272" s="1066" t="s">
        <v>19</v>
      </c>
      <c r="L272" s="1332" t="s">
        <v>18</v>
      </c>
      <c r="M272" s="1066" t="s">
        <v>19</v>
      </c>
      <c r="N272" s="1332" t="s">
        <v>18</v>
      </c>
      <c r="O272" s="1066" t="s">
        <v>19</v>
      </c>
      <c r="P272" s="1332" t="s">
        <v>18</v>
      </c>
      <c r="Q272" s="1066" t="s">
        <v>19</v>
      </c>
      <c r="R272" s="1332" t="s">
        <v>18</v>
      </c>
      <c r="S272" s="1066" t="s">
        <v>19</v>
      </c>
      <c r="T272" s="1332" t="s">
        <v>18</v>
      </c>
      <c r="U272" s="1066" t="s">
        <v>19</v>
      </c>
      <c r="V272" s="1332" t="s">
        <v>18</v>
      </c>
      <c r="W272" s="1066" t="s">
        <v>19</v>
      </c>
      <c r="X272" s="1332" t="s">
        <v>18</v>
      </c>
      <c r="Y272" s="1066" t="s">
        <v>19</v>
      </c>
      <c r="Z272" s="1332" t="s">
        <v>18</v>
      </c>
      <c r="AA272" s="1066" t="s">
        <v>19</v>
      </c>
      <c r="AB272" s="1332" t="s">
        <v>18</v>
      </c>
      <c r="AC272" s="1066" t="s">
        <v>19</v>
      </c>
      <c r="AD272" s="1332" t="s">
        <v>18</v>
      </c>
      <c r="AE272" s="1066" t="s">
        <v>19</v>
      </c>
      <c r="AF272" s="1332" t="s">
        <v>18</v>
      </c>
      <c r="AG272" s="1066" t="s">
        <v>19</v>
      </c>
      <c r="AH272" s="1332" t="s">
        <v>18</v>
      </c>
      <c r="AI272" s="1066" t="s">
        <v>19</v>
      </c>
      <c r="AJ272" s="1332" t="s">
        <v>18</v>
      </c>
      <c r="AK272" s="1066" t="s">
        <v>19</v>
      </c>
      <c r="AL272" s="1332" t="s">
        <v>18</v>
      </c>
      <c r="AM272" s="473" t="s">
        <v>19</v>
      </c>
      <c r="AN272" s="1332" t="s">
        <v>18</v>
      </c>
      <c r="AO272" s="1066" t="s">
        <v>19</v>
      </c>
      <c r="AP272" s="1332" t="s">
        <v>18</v>
      </c>
      <c r="AQ272" s="1066" t="s">
        <v>19</v>
      </c>
      <c r="AR272" s="1332" t="s">
        <v>18</v>
      </c>
      <c r="AS272" s="1066" t="s">
        <v>19</v>
      </c>
      <c r="AT272" s="1332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1333" t="s">
        <v>282</v>
      </c>
      <c r="C273" s="1334">
        <f t="shared" ref="C273:C321" si="75">SUM(D273,E273)</f>
        <v>0</v>
      </c>
      <c r="D273" s="1335">
        <f t="shared" ref="D273:E304" si="76">SUM(F273,H273,J273,L273,N273,P273,R273,T273,V273,X273,Z273,AB273,AD273,AF273,AH273,AJ273,AL273)</f>
        <v>0</v>
      </c>
      <c r="E273" s="1336">
        <f t="shared" si="76"/>
        <v>0</v>
      </c>
      <c r="F273" s="1337"/>
      <c r="G273" s="1338"/>
      <c r="H273" s="1337"/>
      <c r="I273" s="1338"/>
      <c r="J273" s="1337"/>
      <c r="K273" s="1338"/>
      <c r="L273" s="1337"/>
      <c r="M273" s="1338"/>
      <c r="N273" s="1337"/>
      <c r="O273" s="1338"/>
      <c r="P273" s="1337"/>
      <c r="Q273" s="1338"/>
      <c r="R273" s="1337"/>
      <c r="S273" s="1338"/>
      <c r="T273" s="1337"/>
      <c r="U273" s="1338"/>
      <c r="V273" s="1337"/>
      <c r="W273" s="1338"/>
      <c r="X273" s="1337"/>
      <c r="Y273" s="1338"/>
      <c r="Z273" s="1337"/>
      <c r="AA273" s="1338"/>
      <c r="AB273" s="1337"/>
      <c r="AC273" s="1338"/>
      <c r="AD273" s="1337"/>
      <c r="AE273" s="1338"/>
      <c r="AF273" s="1337"/>
      <c r="AG273" s="1338"/>
      <c r="AH273" s="1337"/>
      <c r="AI273" s="1338"/>
      <c r="AJ273" s="1337"/>
      <c r="AK273" s="1338"/>
      <c r="AL273" s="1337"/>
      <c r="AM273" s="1339"/>
      <c r="AN273" s="1334"/>
      <c r="AO273" s="1334"/>
      <c r="AP273" s="1337"/>
      <c r="AQ273" s="1338"/>
      <c r="AR273" s="1337"/>
      <c r="AS273" s="1338"/>
      <c r="AT273" s="1337"/>
      <c r="AU273" s="1339"/>
      <c r="AV273" s="1340"/>
      <c r="AW273" s="1341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641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642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342" t="s">
        <v>284</v>
      </c>
      <c r="C275" s="1343">
        <f t="shared" si="75"/>
        <v>0</v>
      </c>
      <c r="D275" s="1344">
        <f t="shared" si="76"/>
        <v>0</v>
      </c>
      <c r="E275" s="1345">
        <f t="shared" si="76"/>
        <v>0</v>
      </c>
      <c r="F275" s="1346">
        <f t="shared" ref="F275:AW275" si="77">SUM(F273:F274)</f>
        <v>0</v>
      </c>
      <c r="G275" s="1347">
        <f t="shared" si="77"/>
        <v>0</v>
      </c>
      <c r="H275" s="1346">
        <f t="shared" si="77"/>
        <v>0</v>
      </c>
      <c r="I275" s="1347">
        <f t="shared" si="77"/>
        <v>0</v>
      </c>
      <c r="J275" s="1346">
        <f t="shared" si="77"/>
        <v>0</v>
      </c>
      <c r="K275" s="1348">
        <f t="shared" si="77"/>
        <v>0</v>
      </c>
      <c r="L275" s="1346">
        <f t="shared" si="77"/>
        <v>0</v>
      </c>
      <c r="M275" s="1348">
        <f t="shared" si="77"/>
        <v>0</v>
      </c>
      <c r="N275" s="1346">
        <f t="shared" si="77"/>
        <v>0</v>
      </c>
      <c r="O275" s="1348">
        <f t="shared" si="77"/>
        <v>0</v>
      </c>
      <c r="P275" s="1346">
        <f t="shared" si="77"/>
        <v>0</v>
      </c>
      <c r="Q275" s="1348">
        <f t="shared" si="77"/>
        <v>0</v>
      </c>
      <c r="R275" s="1346">
        <f t="shared" si="77"/>
        <v>0</v>
      </c>
      <c r="S275" s="1348">
        <f t="shared" si="77"/>
        <v>0</v>
      </c>
      <c r="T275" s="1346">
        <f t="shared" si="77"/>
        <v>0</v>
      </c>
      <c r="U275" s="1348">
        <f t="shared" si="77"/>
        <v>0</v>
      </c>
      <c r="V275" s="1346">
        <f t="shared" si="77"/>
        <v>0</v>
      </c>
      <c r="W275" s="1348">
        <f t="shared" si="77"/>
        <v>0</v>
      </c>
      <c r="X275" s="1346">
        <f t="shared" si="77"/>
        <v>0</v>
      </c>
      <c r="Y275" s="1348">
        <f t="shared" si="77"/>
        <v>0</v>
      </c>
      <c r="Z275" s="1346">
        <f t="shared" si="77"/>
        <v>0</v>
      </c>
      <c r="AA275" s="1348">
        <f t="shared" si="77"/>
        <v>0</v>
      </c>
      <c r="AB275" s="1346">
        <f t="shared" si="77"/>
        <v>0</v>
      </c>
      <c r="AC275" s="1348">
        <f t="shared" si="77"/>
        <v>0</v>
      </c>
      <c r="AD275" s="1346">
        <f t="shared" si="77"/>
        <v>0</v>
      </c>
      <c r="AE275" s="1348">
        <f t="shared" si="77"/>
        <v>0</v>
      </c>
      <c r="AF275" s="1346">
        <f t="shared" si="77"/>
        <v>0</v>
      </c>
      <c r="AG275" s="1348">
        <f t="shared" si="77"/>
        <v>0</v>
      </c>
      <c r="AH275" s="1346">
        <f t="shared" si="77"/>
        <v>0</v>
      </c>
      <c r="AI275" s="1348">
        <f t="shared" si="77"/>
        <v>0</v>
      </c>
      <c r="AJ275" s="1346">
        <f t="shared" si="77"/>
        <v>0</v>
      </c>
      <c r="AK275" s="1348">
        <f t="shared" si="77"/>
        <v>0</v>
      </c>
      <c r="AL275" s="1349">
        <f t="shared" si="77"/>
        <v>0</v>
      </c>
      <c r="AM275" s="1350">
        <f t="shared" si="77"/>
        <v>0</v>
      </c>
      <c r="AN275" s="1343">
        <f t="shared" si="77"/>
        <v>0</v>
      </c>
      <c r="AO275" s="1343">
        <f t="shared" si="77"/>
        <v>0</v>
      </c>
      <c r="AP275" s="1346">
        <f t="shared" si="77"/>
        <v>0</v>
      </c>
      <c r="AQ275" s="1348">
        <f t="shared" si="77"/>
        <v>0</v>
      </c>
      <c r="AR275" s="1346">
        <f t="shared" si="77"/>
        <v>0</v>
      </c>
      <c r="AS275" s="1348">
        <f t="shared" si="77"/>
        <v>0</v>
      </c>
      <c r="AT275" s="1349">
        <f t="shared" si="77"/>
        <v>0</v>
      </c>
      <c r="AU275" s="1350">
        <f t="shared" si="77"/>
        <v>0</v>
      </c>
      <c r="AV275" s="1347">
        <f t="shared" si="77"/>
        <v>0</v>
      </c>
      <c r="AW275" s="1351">
        <f t="shared" si="77"/>
        <v>0</v>
      </c>
    </row>
    <row r="276" spans="1:90" ht="15" customHeight="1" x14ac:dyDescent="0.25">
      <c r="A276" s="2698" t="s">
        <v>285</v>
      </c>
      <c r="B276" s="1333" t="s">
        <v>282</v>
      </c>
      <c r="C276" s="1334">
        <f t="shared" si="75"/>
        <v>0</v>
      </c>
      <c r="D276" s="1335">
        <f t="shared" si="76"/>
        <v>0</v>
      </c>
      <c r="E276" s="1336">
        <f t="shared" si="76"/>
        <v>0</v>
      </c>
      <c r="F276" s="1337"/>
      <c r="G276" s="1338"/>
      <c r="H276" s="1337"/>
      <c r="I276" s="1338"/>
      <c r="J276" s="1337"/>
      <c r="K276" s="1338"/>
      <c r="L276" s="1337"/>
      <c r="M276" s="1338"/>
      <c r="N276" s="1337"/>
      <c r="O276" s="1338"/>
      <c r="P276" s="1337"/>
      <c r="Q276" s="1338"/>
      <c r="R276" s="1337"/>
      <c r="S276" s="1338"/>
      <c r="T276" s="1337"/>
      <c r="U276" s="1338"/>
      <c r="V276" s="1337"/>
      <c r="W276" s="1338"/>
      <c r="X276" s="1337"/>
      <c r="Y276" s="1338"/>
      <c r="Z276" s="1337"/>
      <c r="AA276" s="1338"/>
      <c r="AB276" s="1337"/>
      <c r="AC276" s="1338"/>
      <c r="AD276" s="1337"/>
      <c r="AE276" s="1338"/>
      <c r="AF276" s="1337"/>
      <c r="AG276" s="1338"/>
      <c r="AH276" s="1337"/>
      <c r="AI276" s="1338"/>
      <c r="AJ276" s="1337"/>
      <c r="AK276" s="1338"/>
      <c r="AL276" s="1337"/>
      <c r="AM276" s="1339"/>
      <c r="AN276" s="1352"/>
      <c r="AO276" s="1352"/>
      <c r="AP276" s="1353"/>
      <c r="AQ276" s="1354"/>
      <c r="AR276" s="1353"/>
      <c r="AS276" s="1354"/>
      <c r="AT276" s="1353"/>
      <c r="AU276" s="1355"/>
      <c r="AV276" s="1356"/>
      <c r="AW276" s="1331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641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653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342" t="s">
        <v>284</v>
      </c>
      <c r="C282" s="1343">
        <f t="shared" si="75"/>
        <v>0</v>
      </c>
      <c r="D282" s="1344">
        <f t="shared" si="76"/>
        <v>0</v>
      </c>
      <c r="E282" s="1345">
        <f t="shared" si="76"/>
        <v>0</v>
      </c>
      <c r="F282" s="1346">
        <f t="shared" ref="F282:AM282" si="78">SUM(F276:F281)</f>
        <v>0</v>
      </c>
      <c r="G282" s="1347">
        <f t="shared" si="78"/>
        <v>0</v>
      </c>
      <c r="H282" s="1346">
        <f t="shared" si="78"/>
        <v>0</v>
      </c>
      <c r="I282" s="1347">
        <f t="shared" si="78"/>
        <v>0</v>
      </c>
      <c r="J282" s="1346">
        <f t="shared" si="78"/>
        <v>0</v>
      </c>
      <c r="K282" s="1348">
        <f t="shared" si="78"/>
        <v>0</v>
      </c>
      <c r="L282" s="1346">
        <f t="shared" si="78"/>
        <v>0</v>
      </c>
      <c r="M282" s="1348">
        <f t="shared" si="78"/>
        <v>0</v>
      </c>
      <c r="N282" s="1346">
        <f t="shared" si="78"/>
        <v>0</v>
      </c>
      <c r="O282" s="1348">
        <f t="shared" si="78"/>
        <v>0</v>
      </c>
      <c r="P282" s="1346">
        <f t="shared" si="78"/>
        <v>0</v>
      </c>
      <c r="Q282" s="1348">
        <f t="shared" si="78"/>
        <v>0</v>
      </c>
      <c r="R282" s="1346">
        <f t="shared" si="78"/>
        <v>0</v>
      </c>
      <c r="S282" s="1348">
        <f t="shared" si="78"/>
        <v>0</v>
      </c>
      <c r="T282" s="1346">
        <f t="shared" si="78"/>
        <v>0</v>
      </c>
      <c r="U282" s="1348">
        <f t="shared" si="78"/>
        <v>0</v>
      </c>
      <c r="V282" s="1346">
        <f t="shared" si="78"/>
        <v>0</v>
      </c>
      <c r="W282" s="1348">
        <f t="shared" si="78"/>
        <v>0</v>
      </c>
      <c r="X282" s="1346">
        <f t="shared" si="78"/>
        <v>0</v>
      </c>
      <c r="Y282" s="1348">
        <f t="shared" si="78"/>
        <v>0</v>
      </c>
      <c r="Z282" s="1346">
        <f t="shared" si="78"/>
        <v>0</v>
      </c>
      <c r="AA282" s="1348">
        <f t="shared" si="78"/>
        <v>0</v>
      </c>
      <c r="AB282" s="1346">
        <f t="shared" si="78"/>
        <v>0</v>
      </c>
      <c r="AC282" s="1348">
        <f t="shared" si="78"/>
        <v>0</v>
      </c>
      <c r="AD282" s="1346">
        <f t="shared" si="78"/>
        <v>0</v>
      </c>
      <c r="AE282" s="1348">
        <f t="shared" si="78"/>
        <v>0</v>
      </c>
      <c r="AF282" s="1346">
        <f t="shared" si="78"/>
        <v>0</v>
      </c>
      <c r="AG282" s="1348">
        <f t="shared" si="78"/>
        <v>0</v>
      </c>
      <c r="AH282" s="1346">
        <f t="shared" si="78"/>
        <v>0</v>
      </c>
      <c r="AI282" s="1348">
        <f t="shared" si="78"/>
        <v>0</v>
      </c>
      <c r="AJ282" s="1346">
        <f t="shared" si="78"/>
        <v>0</v>
      </c>
      <c r="AK282" s="1348">
        <f t="shared" si="78"/>
        <v>0</v>
      </c>
      <c r="AL282" s="1349">
        <f t="shared" si="78"/>
        <v>0</v>
      </c>
      <c r="AM282" s="1350">
        <f t="shared" si="78"/>
        <v>0</v>
      </c>
      <c r="AN282" s="1357"/>
      <c r="AO282" s="1357"/>
      <c r="AP282" s="1358"/>
      <c r="AQ282" s="1359"/>
      <c r="AR282" s="1358"/>
      <c r="AS282" s="1359"/>
      <c r="AT282" s="1360"/>
      <c r="AU282" s="1361"/>
      <c r="AV282" s="1362"/>
      <c r="AW282" s="1363"/>
    </row>
    <row r="283" spans="1:90" ht="15" customHeight="1" x14ac:dyDescent="0.25">
      <c r="A283" s="2698" t="s">
        <v>290</v>
      </c>
      <c r="B283" s="1333" t="s">
        <v>282</v>
      </c>
      <c r="C283" s="1334">
        <f t="shared" si="75"/>
        <v>0</v>
      </c>
      <c r="D283" s="1335">
        <f t="shared" si="76"/>
        <v>0</v>
      </c>
      <c r="E283" s="1336">
        <f t="shared" si="76"/>
        <v>0</v>
      </c>
      <c r="F283" s="1337"/>
      <c r="G283" s="1338"/>
      <c r="H283" s="1337"/>
      <c r="I283" s="1338"/>
      <c r="J283" s="1337"/>
      <c r="K283" s="1338"/>
      <c r="L283" s="1337"/>
      <c r="M283" s="1338"/>
      <c r="N283" s="1337"/>
      <c r="O283" s="1338"/>
      <c r="P283" s="1337"/>
      <c r="Q283" s="1338"/>
      <c r="R283" s="1337"/>
      <c r="S283" s="1338"/>
      <c r="T283" s="1337"/>
      <c r="U283" s="1338"/>
      <c r="V283" s="1337"/>
      <c r="W283" s="1338"/>
      <c r="X283" s="1337"/>
      <c r="Y283" s="1338"/>
      <c r="Z283" s="1337"/>
      <c r="AA283" s="1338"/>
      <c r="AB283" s="1337"/>
      <c r="AC283" s="1338"/>
      <c r="AD283" s="1337"/>
      <c r="AE283" s="1338"/>
      <c r="AF283" s="1337"/>
      <c r="AG283" s="1338"/>
      <c r="AH283" s="1337"/>
      <c r="AI283" s="1338"/>
      <c r="AJ283" s="1337"/>
      <c r="AK283" s="1338"/>
      <c r="AL283" s="1337"/>
      <c r="AM283" s="1339"/>
      <c r="AN283" s="1352"/>
      <c r="AO283" s="1352"/>
      <c r="AP283" s="1353"/>
      <c r="AQ283" s="1354"/>
      <c r="AR283" s="1353"/>
      <c r="AS283" s="1354"/>
      <c r="AT283" s="1353"/>
      <c r="AU283" s="1355"/>
      <c r="AV283" s="1356"/>
      <c r="AW283" s="1331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641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653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342" t="s">
        <v>284</v>
      </c>
      <c r="C289" s="1343">
        <f t="shared" si="75"/>
        <v>0</v>
      </c>
      <c r="D289" s="1344">
        <f t="shared" si="76"/>
        <v>0</v>
      </c>
      <c r="E289" s="1345">
        <f t="shared" si="76"/>
        <v>0</v>
      </c>
      <c r="F289" s="1346">
        <f t="shared" ref="F289:AM289" si="79">SUM(F283:F288)</f>
        <v>0</v>
      </c>
      <c r="G289" s="1347">
        <f t="shared" si="79"/>
        <v>0</v>
      </c>
      <c r="H289" s="1346">
        <f t="shared" si="79"/>
        <v>0</v>
      </c>
      <c r="I289" s="1347">
        <f t="shared" si="79"/>
        <v>0</v>
      </c>
      <c r="J289" s="1346">
        <f t="shared" si="79"/>
        <v>0</v>
      </c>
      <c r="K289" s="1348">
        <f t="shared" si="79"/>
        <v>0</v>
      </c>
      <c r="L289" s="1346">
        <f t="shared" si="79"/>
        <v>0</v>
      </c>
      <c r="M289" s="1348">
        <f t="shared" si="79"/>
        <v>0</v>
      </c>
      <c r="N289" s="1346">
        <f t="shared" si="79"/>
        <v>0</v>
      </c>
      <c r="O289" s="1348">
        <f t="shared" si="79"/>
        <v>0</v>
      </c>
      <c r="P289" s="1346">
        <f t="shared" si="79"/>
        <v>0</v>
      </c>
      <c r="Q289" s="1348">
        <f t="shared" si="79"/>
        <v>0</v>
      </c>
      <c r="R289" s="1346">
        <f t="shared" si="79"/>
        <v>0</v>
      </c>
      <c r="S289" s="1348">
        <f t="shared" si="79"/>
        <v>0</v>
      </c>
      <c r="T289" s="1346">
        <f t="shared" si="79"/>
        <v>0</v>
      </c>
      <c r="U289" s="1348">
        <f t="shared" si="79"/>
        <v>0</v>
      </c>
      <c r="V289" s="1346">
        <f t="shared" si="79"/>
        <v>0</v>
      </c>
      <c r="W289" s="1348">
        <f t="shared" si="79"/>
        <v>0</v>
      </c>
      <c r="X289" s="1346">
        <f t="shared" si="79"/>
        <v>0</v>
      </c>
      <c r="Y289" s="1348">
        <f t="shared" si="79"/>
        <v>0</v>
      </c>
      <c r="Z289" s="1346">
        <f t="shared" si="79"/>
        <v>0</v>
      </c>
      <c r="AA289" s="1348">
        <f t="shared" si="79"/>
        <v>0</v>
      </c>
      <c r="AB289" s="1346">
        <f t="shared" si="79"/>
        <v>0</v>
      </c>
      <c r="AC289" s="1348">
        <f t="shared" si="79"/>
        <v>0</v>
      </c>
      <c r="AD289" s="1346">
        <f t="shared" si="79"/>
        <v>0</v>
      </c>
      <c r="AE289" s="1348">
        <f t="shared" si="79"/>
        <v>0</v>
      </c>
      <c r="AF289" s="1346">
        <f t="shared" si="79"/>
        <v>0</v>
      </c>
      <c r="AG289" s="1348">
        <f t="shared" si="79"/>
        <v>0</v>
      </c>
      <c r="AH289" s="1346">
        <f t="shared" si="79"/>
        <v>0</v>
      </c>
      <c r="AI289" s="1348">
        <f t="shared" si="79"/>
        <v>0</v>
      </c>
      <c r="AJ289" s="1346">
        <f t="shared" si="79"/>
        <v>0</v>
      </c>
      <c r="AK289" s="1348">
        <f t="shared" si="79"/>
        <v>0</v>
      </c>
      <c r="AL289" s="1349">
        <f t="shared" si="79"/>
        <v>0</v>
      </c>
      <c r="AM289" s="1350">
        <f t="shared" si="79"/>
        <v>0</v>
      </c>
      <c r="AN289" s="1357"/>
      <c r="AO289" s="1357"/>
      <c r="AP289" s="1358"/>
      <c r="AQ289" s="1359"/>
      <c r="AR289" s="1358"/>
      <c r="AS289" s="1359"/>
      <c r="AT289" s="1360"/>
      <c r="AU289" s="1361"/>
      <c r="AV289" s="1362"/>
      <c r="AW289" s="1363"/>
    </row>
    <row r="290" spans="1:49" ht="15" customHeight="1" x14ac:dyDescent="0.25">
      <c r="A290" s="2698" t="s">
        <v>291</v>
      </c>
      <c r="B290" s="1333" t="s">
        <v>282</v>
      </c>
      <c r="C290" s="1334">
        <f t="shared" si="75"/>
        <v>0</v>
      </c>
      <c r="D290" s="1335">
        <f t="shared" si="76"/>
        <v>0</v>
      </c>
      <c r="E290" s="1336">
        <f t="shared" si="76"/>
        <v>0</v>
      </c>
      <c r="F290" s="1337"/>
      <c r="G290" s="1338"/>
      <c r="H290" s="1337"/>
      <c r="I290" s="1338"/>
      <c r="J290" s="1337"/>
      <c r="K290" s="1338"/>
      <c r="L290" s="1337"/>
      <c r="M290" s="1338"/>
      <c r="N290" s="1337"/>
      <c r="O290" s="1338"/>
      <c r="P290" s="1337"/>
      <c r="Q290" s="1338"/>
      <c r="R290" s="1337"/>
      <c r="S290" s="1338"/>
      <c r="T290" s="1337"/>
      <c r="U290" s="1338"/>
      <c r="V290" s="1337"/>
      <c r="W290" s="1338"/>
      <c r="X290" s="1337"/>
      <c r="Y290" s="1338"/>
      <c r="Z290" s="1337"/>
      <c r="AA290" s="1338"/>
      <c r="AB290" s="1337"/>
      <c r="AC290" s="1338"/>
      <c r="AD290" s="1337"/>
      <c r="AE290" s="1338"/>
      <c r="AF290" s="1337"/>
      <c r="AG290" s="1338"/>
      <c r="AH290" s="1337"/>
      <c r="AI290" s="1338"/>
      <c r="AJ290" s="1337"/>
      <c r="AK290" s="1338"/>
      <c r="AL290" s="1337"/>
      <c r="AM290" s="1339"/>
      <c r="AN290" s="1352"/>
      <c r="AO290" s="1352"/>
      <c r="AP290" s="1353"/>
      <c r="AQ290" s="1354"/>
      <c r="AR290" s="1353"/>
      <c r="AS290" s="1354"/>
      <c r="AT290" s="1353"/>
      <c r="AU290" s="1355"/>
      <c r="AV290" s="1356"/>
      <c r="AW290" s="1331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641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653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342" t="s">
        <v>284</v>
      </c>
      <c r="C301" s="1343">
        <f t="shared" si="75"/>
        <v>0</v>
      </c>
      <c r="D301" s="1344">
        <f t="shared" si="76"/>
        <v>0</v>
      </c>
      <c r="E301" s="1345">
        <f t="shared" si="76"/>
        <v>0</v>
      </c>
      <c r="F301" s="1346">
        <f t="shared" ref="F301:AM301" si="80">SUM(F290:F300)</f>
        <v>0</v>
      </c>
      <c r="G301" s="1347">
        <f t="shared" si="80"/>
        <v>0</v>
      </c>
      <c r="H301" s="1346">
        <f t="shared" si="80"/>
        <v>0</v>
      </c>
      <c r="I301" s="1347">
        <f t="shared" si="80"/>
        <v>0</v>
      </c>
      <c r="J301" s="1346">
        <f t="shared" si="80"/>
        <v>0</v>
      </c>
      <c r="K301" s="1348">
        <f t="shared" si="80"/>
        <v>0</v>
      </c>
      <c r="L301" s="1346">
        <f t="shared" si="80"/>
        <v>0</v>
      </c>
      <c r="M301" s="1348">
        <f t="shared" si="80"/>
        <v>0</v>
      </c>
      <c r="N301" s="1346">
        <f t="shared" si="80"/>
        <v>0</v>
      </c>
      <c r="O301" s="1348">
        <f t="shared" si="80"/>
        <v>0</v>
      </c>
      <c r="P301" s="1346">
        <f t="shared" si="80"/>
        <v>0</v>
      </c>
      <c r="Q301" s="1348">
        <f t="shared" si="80"/>
        <v>0</v>
      </c>
      <c r="R301" s="1346">
        <f t="shared" si="80"/>
        <v>0</v>
      </c>
      <c r="S301" s="1348">
        <f t="shared" si="80"/>
        <v>0</v>
      </c>
      <c r="T301" s="1346">
        <f t="shared" si="80"/>
        <v>0</v>
      </c>
      <c r="U301" s="1348">
        <f t="shared" si="80"/>
        <v>0</v>
      </c>
      <c r="V301" s="1346">
        <f t="shared" si="80"/>
        <v>0</v>
      </c>
      <c r="W301" s="1348">
        <f t="shared" si="80"/>
        <v>0</v>
      </c>
      <c r="X301" s="1346">
        <f t="shared" si="80"/>
        <v>0</v>
      </c>
      <c r="Y301" s="1348">
        <f t="shared" si="80"/>
        <v>0</v>
      </c>
      <c r="Z301" s="1346">
        <f t="shared" si="80"/>
        <v>0</v>
      </c>
      <c r="AA301" s="1348">
        <f t="shared" si="80"/>
        <v>0</v>
      </c>
      <c r="AB301" s="1346">
        <f t="shared" si="80"/>
        <v>0</v>
      </c>
      <c r="AC301" s="1348">
        <f t="shared" si="80"/>
        <v>0</v>
      </c>
      <c r="AD301" s="1346">
        <f t="shared" si="80"/>
        <v>0</v>
      </c>
      <c r="AE301" s="1348">
        <f t="shared" si="80"/>
        <v>0</v>
      </c>
      <c r="AF301" s="1346">
        <f t="shared" si="80"/>
        <v>0</v>
      </c>
      <c r="AG301" s="1348">
        <f t="shared" si="80"/>
        <v>0</v>
      </c>
      <c r="AH301" s="1346">
        <f t="shared" si="80"/>
        <v>0</v>
      </c>
      <c r="AI301" s="1348">
        <f t="shared" si="80"/>
        <v>0</v>
      </c>
      <c r="AJ301" s="1346">
        <f t="shared" si="80"/>
        <v>0</v>
      </c>
      <c r="AK301" s="1348">
        <f t="shared" si="80"/>
        <v>0</v>
      </c>
      <c r="AL301" s="1349">
        <f t="shared" si="80"/>
        <v>0</v>
      </c>
      <c r="AM301" s="1350">
        <f t="shared" si="80"/>
        <v>0</v>
      </c>
      <c r="AN301" s="1357"/>
      <c r="AO301" s="1357"/>
      <c r="AP301" s="1358"/>
      <c r="AQ301" s="1359"/>
      <c r="AR301" s="1358"/>
      <c r="AS301" s="1359"/>
      <c r="AT301" s="1360"/>
      <c r="AU301" s="1361"/>
      <c r="AV301" s="1362"/>
      <c r="AW301" s="1363"/>
    </row>
    <row r="302" spans="1:49" ht="15" customHeight="1" x14ac:dyDescent="0.25">
      <c r="A302" s="2698" t="s">
        <v>297</v>
      </c>
      <c r="B302" s="1333" t="s">
        <v>282</v>
      </c>
      <c r="C302" s="1334">
        <f t="shared" si="75"/>
        <v>0</v>
      </c>
      <c r="D302" s="1335">
        <f t="shared" si="76"/>
        <v>0</v>
      </c>
      <c r="E302" s="1336">
        <f t="shared" si="76"/>
        <v>0</v>
      </c>
      <c r="F302" s="1337"/>
      <c r="G302" s="1338"/>
      <c r="H302" s="1337"/>
      <c r="I302" s="1338"/>
      <c r="J302" s="1337"/>
      <c r="K302" s="1338"/>
      <c r="L302" s="1337"/>
      <c r="M302" s="1338"/>
      <c r="N302" s="1337"/>
      <c r="O302" s="1338"/>
      <c r="P302" s="1337"/>
      <c r="Q302" s="1338"/>
      <c r="R302" s="1337"/>
      <c r="S302" s="1338"/>
      <c r="T302" s="1337"/>
      <c r="U302" s="1338"/>
      <c r="V302" s="1337"/>
      <c r="W302" s="1338"/>
      <c r="X302" s="1337"/>
      <c r="Y302" s="1338"/>
      <c r="Z302" s="1337"/>
      <c r="AA302" s="1338"/>
      <c r="AB302" s="1337"/>
      <c r="AC302" s="1338"/>
      <c r="AD302" s="1337"/>
      <c r="AE302" s="1338"/>
      <c r="AF302" s="1337"/>
      <c r="AG302" s="1338"/>
      <c r="AH302" s="1337"/>
      <c r="AI302" s="1338"/>
      <c r="AJ302" s="1337"/>
      <c r="AK302" s="1338"/>
      <c r="AL302" s="1337"/>
      <c r="AM302" s="1339"/>
      <c r="AN302" s="1352"/>
      <c r="AO302" s="1352"/>
      <c r="AP302" s="1353"/>
      <c r="AQ302" s="1354"/>
      <c r="AR302" s="1353"/>
      <c r="AS302" s="1354"/>
      <c r="AT302" s="1353"/>
      <c r="AU302" s="1355"/>
      <c r="AV302" s="1356"/>
      <c r="AW302" s="1331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641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653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342" t="s">
        <v>284</v>
      </c>
      <c r="C313" s="1343">
        <f t="shared" si="75"/>
        <v>0</v>
      </c>
      <c r="D313" s="1344">
        <f t="shared" si="81"/>
        <v>0</v>
      </c>
      <c r="E313" s="1345">
        <f t="shared" si="81"/>
        <v>0</v>
      </c>
      <c r="F313" s="1346">
        <f t="shared" ref="F313:AM313" si="82">SUM(F302:F312)</f>
        <v>0</v>
      </c>
      <c r="G313" s="1347">
        <f t="shared" si="82"/>
        <v>0</v>
      </c>
      <c r="H313" s="1346">
        <f t="shared" si="82"/>
        <v>0</v>
      </c>
      <c r="I313" s="1347">
        <f t="shared" si="82"/>
        <v>0</v>
      </c>
      <c r="J313" s="1346">
        <f t="shared" si="82"/>
        <v>0</v>
      </c>
      <c r="K313" s="1348">
        <f t="shared" si="82"/>
        <v>0</v>
      </c>
      <c r="L313" s="1346">
        <f t="shared" si="82"/>
        <v>0</v>
      </c>
      <c r="M313" s="1348">
        <f t="shared" si="82"/>
        <v>0</v>
      </c>
      <c r="N313" s="1346">
        <f t="shared" si="82"/>
        <v>0</v>
      </c>
      <c r="O313" s="1348">
        <f t="shared" si="82"/>
        <v>0</v>
      </c>
      <c r="P313" s="1346">
        <f t="shared" si="82"/>
        <v>0</v>
      </c>
      <c r="Q313" s="1348">
        <f t="shared" si="82"/>
        <v>0</v>
      </c>
      <c r="R313" s="1346">
        <f t="shared" si="82"/>
        <v>0</v>
      </c>
      <c r="S313" s="1348">
        <f t="shared" si="82"/>
        <v>0</v>
      </c>
      <c r="T313" s="1346">
        <f t="shared" si="82"/>
        <v>0</v>
      </c>
      <c r="U313" s="1348">
        <f t="shared" si="82"/>
        <v>0</v>
      </c>
      <c r="V313" s="1346">
        <f t="shared" si="82"/>
        <v>0</v>
      </c>
      <c r="W313" s="1348">
        <f t="shared" si="82"/>
        <v>0</v>
      </c>
      <c r="X313" s="1346">
        <f t="shared" si="82"/>
        <v>0</v>
      </c>
      <c r="Y313" s="1348">
        <f t="shared" si="82"/>
        <v>0</v>
      </c>
      <c r="Z313" s="1346">
        <f t="shared" si="82"/>
        <v>0</v>
      </c>
      <c r="AA313" s="1348">
        <f t="shared" si="82"/>
        <v>0</v>
      </c>
      <c r="AB313" s="1346">
        <f t="shared" si="82"/>
        <v>0</v>
      </c>
      <c r="AC313" s="1348">
        <f t="shared" si="82"/>
        <v>0</v>
      </c>
      <c r="AD313" s="1346">
        <f t="shared" si="82"/>
        <v>0</v>
      </c>
      <c r="AE313" s="1348">
        <f t="shared" si="82"/>
        <v>0</v>
      </c>
      <c r="AF313" s="1346">
        <f t="shared" si="82"/>
        <v>0</v>
      </c>
      <c r="AG313" s="1348">
        <f t="shared" si="82"/>
        <v>0</v>
      </c>
      <c r="AH313" s="1346">
        <f t="shared" si="82"/>
        <v>0</v>
      </c>
      <c r="AI313" s="1348">
        <f t="shared" si="82"/>
        <v>0</v>
      </c>
      <c r="AJ313" s="1346">
        <f t="shared" si="82"/>
        <v>0</v>
      </c>
      <c r="AK313" s="1348">
        <f t="shared" si="82"/>
        <v>0</v>
      </c>
      <c r="AL313" s="1349">
        <f t="shared" si="82"/>
        <v>0</v>
      </c>
      <c r="AM313" s="1350">
        <f t="shared" si="82"/>
        <v>0</v>
      </c>
      <c r="AN313" s="1357"/>
      <c r="AO313" s="1357"/>
      <c r="AP313" s="1358"/>
      <c r="AQ313" s="1359"/>
      <c r="AR313" s="1358"/>
      <c r="AS313" s="1359"/>
      <c r="AT313" s="1360"/>
      <c r="AU313" s="1361"/>
      <c r="AV313" s="1362"/>
      <c r="AW313" s="1363"/>
    </row>
    <row r="314" spans="1:49" ht="15" customHeight="1" x14ac:dyDescent="0.25">
      <c r="A314" s="2698" t="s">
        <v>298</v>
      </c>
      <c r="B314" s="1333" t="s">
        <v>282</v>
      </c>
      <c r="C314" s="1334">
        <f t="shared" si="75"/>
        <v>0</v>
      </c>
      <c r="D314" s="1335">
        <f t="shared" si="81"/>
        <v>0</v>
      </c>
      <c r="E314" s="1336">
        <f t="shared" si="81"/>
        <v>0</v>
      </c>
      <c r="F314" s="1337"/>
      <c r="G314" s="1338"/>
      <c r="H314" s="1337"/>
      <c r="I314" s="1338"/>
      <c r="J314" s="1337"/>
      <c r="K314" s="1338"/>
      <c r="L314" s="1337"/>
      <c r="M314" s="1338"/>
      <c r="N314" s="1337"/>
      <c r="O314" s="1338"/>
      <c r="P314" s="1337"/>
      <c r="Q314" s="1338"/>
      <c r="R314" s="1337"/>
      <c r="S314" s="1338"/>
      <c r="T314" s="1337"/>
      <c r="U314" s="1338"/>
      <c r="V314" s="1337"/>
      <c r="W314" s="1338"/>
      <c r="X314" s="1337"/>
      <c r="Y314" s="1338"/>
      <c r="Z314" s="1337"/>
      <c r="AA314" s="1338"/>
      <c r="AB314" s="1337"/>
      <c r="AC314" s="1338"/>
      <c r="AD314" s="1337"/>
      <c r="AE314" s="1338"/>
      <c r="AF314" s="1337"/>
      <c r="AG314" s="1338"/>
      <c r="AH314" s="1337"/>
      <c r="AI314" s="1338"/>
      <c r="AJ314" s="1337"/>
      <c r="AK314" s="1338"/>
      <c r="AL314" s="1337"/>
      <c r="AM314" s="1339"/>
      <c r="AN314" s="1352"/>
      <c r="AO314" s="1352"/>
      <c r="AP314" s="1353"/>
      <c r="AQ314" s="1354"/>
      <c r="AR314" s="1353"/>
      <c r="AS314" s="1354"/>
      <c r="AT314" s="1353"/>
      <c r="AU314" s="1355"/>
      <c r="AV314" s="1356"/>
      <c r="AW314" s="1331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641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653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342" t="s">
        <v>284</v>
      </c>
      <c r="C320" s="1343">
        <f t="shared" si="75"/>
        <v>0</v>
      </c>
      <c r="D320" s="1344">
        <f t="shared" si="81"/>
        <v>0</v>
      </c>
      <c r="E320" s="1364">
        <f t="shared" si="81"/>
        <v>0</v>
      </c>
      <c r="F320" s="1365">
        <f t="shared" ref="F320:AM320" si="83">SUM(F314:F319)</f>
        <v>0</v>
      </c>
      <c r="G320" s="1348">
        <f t="shared" si="83"/>
        <v>0</v>
      </c>
      <c r="H320" s="1365">
        <f t="shared" si="83"/>
        <v>0</v>
      </c>
      <c r="I320" s="1348">
        <f t="shared" si="83"/>
        <v>0</v>
      </c>
      <c r="J320" s="1365">
        <f t="shared" si="83"/>
        <v>0</v>
      </c>
      <c r="K320" s="1348">
        <f t="shared" si="83"/>
        <v>0</v>
      </c>
      <c r="L320" s="1365">
        <f t="shared" si="83"/>
        <v>0</v>
      </c>
      <c r="M320" s="1348">
        <f t="shared" si="83"/>
        <v>0</v>
      </c>
      <c r="N320" s="1365">
        <f t="shared" si="83"/>
        <v>0</v>
      </c>
      <c r="O320" s="1348">
        <f t="shared" si="83"/>
        <v>0</v>
      </c>
      <c r="P320" s="1365">
        <f t="shared" si="83"/>
        <v>0</v>
      </c>
      <c r="Q320" s="1348">
        <f t="shared" si="83"/>
        <v>0</v>
      </c>
      <c r="R320" s="1365">
        <f t="shared" si="83"/>
        <v>0</v>
      </c>
      <c r="S320" s="1348">
        <f t="shared" si="83"/>
        <v>0</v>
      </c>
      <c r="T320" s="1365">
        <f t="shared" si="83"/>
        <v>0</v>
      </c>
      <c r="U320" s="1348">
        <f t="shared" si="83"/>
        <v>0</v>
      </c>
      <c r="V320" s="1365">
        <f t="shared" si="83"/>
        <v>0</v>
      </c>
      <c r="W320" s="1348">
        <f t="shared" si="83"/>
        <v>0</v>
      </c>
      <c r="X320" s="1365">
        <f t="shared" si="83"/>
        <v>0</v>
      </c>
      <c r="Y320" s="1348">
        <f t="shared" si="83"/>
        <v>0</v>
      </c>
      <c r="Z320" s="1365">
        <f t="shared" si="83"/>
        <v>0</v>
      </c>
      <c r="AA320" s="1348">
        <f t="shared" si="83"/>
        <v>0</v>
      </c>
      <c r="AB320" s="1365">
        <f t="shared" si="83"/>
        <v>0</v>
      </c>
      <c r="AC320" s="1348">
        <f t="shared" si="83"/>
        <v>0</v>
      </c>
      <c r="AD320" s="1365">
        <f t="shared" si="83"/>
        <v>0</v>
      </c>
      <c r="AE320" s="1348">
        <f t="shared" si="83"/>
        <v>0</v>
      </c>
      <c r="AF320" s="1365">
        <f t="shared" si="83"/>
        <v>0</v>
      </c>
      <c r="AG320" s="1348">
        <f t="shared" si="83"/>
        <v>0</v>
      </c>
      <c r="AH320" s="1365">
        <f t="shared" si="83"/>
        <v>0</v>
      </c>
      <c r="AI320" s="1348">
        <f t="shared" si="83"/>
        <v>0</v>
      </c>
      <c r="AJ320" s="1365">
        <f t="shared" si="83"/>
        <v>0</v>
      </c>
      <c r="AK320" s="1348">
        <f t="shared" si="83"/>
        <v>0</v>
      </c>
      <c r="AL320" s="1366">
        <f t="shared" si="83"/>
        <v>0</v>
      </c>
      <c r="AM320" s="1350">
        <f t="shared" si="83"/>
        <v>0</v>
      </c>
      <c r="AN320" s="1367"/>
      <c r="AO320" s="1367"/>
      <c r="AP320" s="1368"/>
      <c r="AQ320" s="1369"/>
      <c r="AR320" s="1368"/>
      <c r="AS320" s="1369"/>
      <c r="AT320" s="1370"/>
      <c r="AU320" s="1371"/>
      <c r="AV320" s="1372"/>
      <c r="AW320" s="1373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348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040" t="s">
        <v>25</v>
      </c>
      <c r="B323" s="3041" t="s">
        <v>301</v>
      </c>
      <c r="C323" s="3042" t="s">
        <v>302</v>
      </c>
      <c r="D323" s="3043"/>
      <c r="E323" s="3043"/>
      <c r="F323" s="3043"/>
      <c r="G323" s="3043"/>
      <c r="H323" s="3043"/>
      <c r="I323" s="3043"/>
      <c r="J323" s="3043"/>
      <c r="K323" s="3044"/>
      <c r="L323" s="3045" t="s">
        <v>303</v>
      </c>
      <c r="M323" s="3046"/>
      <c r="N323" s="3046"/>
      <c r="O323" s="3046"/>
      <c r="P323" s="3046"/>
      <c r="Q323" s="3046"/>
      <c r="R323" s="3046"/>
      <c r="S323" s="3046"/>
      <c r="T323" s="3047"/>
      <c r="U323" s="3045" t="s">
        <v>304</v>
      </c>
      <c r="V323" s="3046"/>
      <c r="W323" s="3046"/>
      <c r="X323" s="3046"/>
      <c r="Y323" s="3046"/>
      <c r="Z323" s="3046"/>
      <c r="AA323" s="3046"/>
      <c r="AB323" s="3046"/>
      <c r="AC323" s="3048"/>
      <c r="AD323" s="2955" t="s">
        <v>28</v>
      </c>
      <c r="AE323" s="2987" t="s">
        <v>29</v>
      </c>
    </row>
    <row r="324" spans="1:90" ht="15" customHeight="1" x14ac:dyDescent="0.25">
      <c r="A324" s="2824"/>
      <c r="B324" s="2826"/>
      <c r="C324" s="3052" t="s">
        <v>65</v>
      </c>
      <c r="D324" s="3053"/>
      <c r="E324" s="3054"/>
      <c r="F324" s="3049" t="s">
        <v>305</v>
      </c>
      <c r="G324" s="3049"/>
      <c r="H324" s="3049" t="s">
        <v>306</v>
      </c>
      <c r="I324" s="3049"/>
      <c r="J324" s="3050" t="s">
        <v>307</v>
      </c>
      <c r="K324" s="3050"/>
      <c r="L324" s="3052" t="s">
        <v>65</v>
      </c>
      <c r="M324" s="3053"/>
      <c r="N324" s="3054"/>
      <c r="O324" s="3049" t="s">
        <v>305</v>
      </c>
      <c r="P324" s="3049"/>
      <c r="Q324" s="3049" t="s">
        <v>306</v>
      </c>
      <c r="R324" s="3049"/>
      <c r="S324" s="3050" t="s">
        <v>307</v>
      </c>
      <c r="T324" s="3050"/>
      <c r="U324" s="3052" t="s">
        <v>65</v>
      </c>
      <c r="V324" s="3053"/>
      <c r="W324" s="3054"/>
      <c r="X324" s="3049" t="s">
        <v>305</v>
      </c>
      <c r="Y324" s="3049"/>
      <c r="Z324" s="3049" t="s">
        <v>306</v>
      </c>
      <c r="AA324" s="3049"/>
      <c r="AB324" s="3050" t="s">
        <v>307</v>
      </c>
      <c r="AC324" s="3051"/>
      <c r="AD324" s="2955"/>
      <c r="AE324" s="2987"/>
    </row>
    <row r="325" spans="1:90" ht="21" x14ac:dyDescent="0.25">
      <c r="A325" s="2824"/>
      <c r="B325" s="2826"/>
      <c r="C325" s="1374" t="s">
        <v>308</v>
      </c>
      <c r="D325" s="523" t="s">
        <v>18</v>
      </c>
      <c r="E325" s="1375" t="s">
        <v>19</v>
      </c>
      <c r="F325" s="1376" t="s">
        <v>18</v>
      </c>
      <c r="G325" s="1377" t="s">
        <v>19</v>
      </c>
      <c r="H325" s="1376" t="s">
        <v>18</v>
      </c>
      <c r="I325" s="1377" t="s">
        <v>19</v>
      </c>
      <c r="J325" s="1376" t="s">
        <v>18</v>
      </c>
      <c r="K325" s="1377" t="s">
        <v>19</v>
      </c>
      <c r="L325" s="1376" t="s">
        <v>308</v>
      </c>
      <c r="M325" s="1378" t="s">
        <v>18</v>
      </c>
      <c r="N325" s="1379" t="s">
        <v>19</v>
      </c>
      <c r="O325" s="1376" t="s">
        <v>18</v>
      </c>
      <c r="P325" s="1379" t="s">
        <v>19</v>
      </c>
      <c r="Q325" s="1376" t="s">
        <v>18</v>
      </c>
      <c r="R325" s="1379" t="s">
        <v>19</v>
      </c>
      <c r="S325" s="1376" t="s">
        <v>18</v>
      </c>
      <c r="T325" s="1379" t="s">
        <v>19</v>
      </c>
      <c r="U325" s="1376" t="s">
        <v>308</v>
      </c>
      <c r="V325" s="524" t="s">
        <v>18</v>
      </c>
      <c r="W325" s="1377" t="s">
        <v>19</v>
      </c>
      <c r="X325" s="1376" t="s">
        <v>18</v>
      </c>
      <c r="Y325" s="1377" t="s">
        <v>19</v>
      </c>
      <c r="Z325" s="1376" t="s">
        <v>18</v>
      </c>
      <c r="AA325" s="1377" t="s">
        <v>19</v>
      </c>
      <c r="AB325" s="1376" t="s">
        <v>18</v>
      </c>
      <c r="AC325" s="1380" t="s">
        <v>19</v>
      </c>
      <c r="AD325" s="2955"/>
      <c r="AE325" s="2987"/>
    </row>
    <row r="326" spans="1:90" ht="42" x14ac:dyDescent="0.25">
      <c r="A326" s="1381" t="s">
        <v>309</v>
      </c>
      <c r="B326" s="1382">
        <f>SUM(C326+L326+U326)</f>
        <v>0</v>
      </c>
      <c r="C326" s="1383">
        <f>SUM(D326:E326)</f>
        <v>0</v>
      </c>
      <c r="D326" s="1260">
        <f>SUM(F326+H326+J326)</f>
        <v>0</v>
      </c>
      <c r="E326" s="1269">
        <f>SUM(G326+I326+K326)</f>
        <v>0</v>
      </c>
      <c r="F326" s="1219"/>
      <c r="G326" s="1220"/>
      <c r="H326" s="1219"/>
      <c r="I326" s="1220"/>
      <c r="J326" s="1219"/>
      <c r="K326" s="1220"/>
      <c r="L326" s="1384">
        <f>SUM(M326:N326)</f>
        <v>0</v>
      </c>
      <c r="M326" s="1260">
        <f>SUM(O326+Q326+S326)</f>
        <v>0</v>
      </c>
      <c r="N326" s="1232">
        <f>SUM(P326+R326+T326)</f>
        <v>0</v>
      </c>
      <c r="O326" s="1219"/>
      <c r="P326" s="1224"/>
      <c r="Q326" s="1219"/>
      <c r="R326" s="1224"/>
      <c r="S326" s="1219"/>
      <c r="T326" s="1224"/>
      <c r="U326" s="1259">
        <f>SUM(V326:W326)</f>
        <v>0</v>
      </c>
      <c r="V326" s="1260">
        <f>SUM(X326+Z326+AB326)</f>
        <v>0</v>
      </c>
      <c r="W326" s="1269">
        <f>SUM(Y326+AA326+AC326)</f>
        <v>0</v>
      </c>
      <c r="X326" s="1219"/>
      <c r="Y326" s="1220"/>
      <c r="Z326" s="1219"/>
      <c r="AA326" s="1220"/>
      <c r="AB326" s="1219"/>
      <c r="AC326" s="1385"/>
      <c r="AD326" s="1270"/>
      <c r="AE326" s="1220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081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1381" t="s">
        <v>311</v>
      </c>
      <c r="B328" s="1382">
        <f t="shared" ref="B328:B332" si="94">SUM(C328+L328+U328)</f>
        <v>0</v>
      </c>
      <c r="C328" s="1383">
        <f t="shared" si="86"/>
        <v>0</v>
      </c>
      <c r="D328" s="1386">
        <f t="shared" si="87"/>
        <v>0</v>
      </c>
      <c r="E328" s="1387">
        <f t="shared" si="87"/>
        <v>0</v>
      </c>
      <c r="F328" s="1219"/>
      <c r="G328" s="1220"/>
      <c r="H328" s="1219"/>
      <c r="I328" s="1220"/>
      <c r="J328" s="1219"/>
      <c r="K328" s="1220"/>
      <c r="L328" s="1384">
        <f>SUM(M328:N328)</f>
        <v>0</v>
      </c>
      <c r="M328" s="1260">
        <f>SUM(O328+Q328+S328)</f>
        <v>0</v>
      </c>
      <c r="N328" s="1232">
        <f>SUM(P328+R328+T328)</f>
        <v>0</v>
      </c>
      <c r="O328" s="1219"/>
      <c r="P328" s="1224"/>
      <c r="Q328" s="1219"/>
      <c r="R328" s="1224"/>
      <c r="S328" s="1219"/>
      <c r="T328" s="1224"/>
      <c r="U328" s="1259">
        <f t="shared" si="88"/>
        <v>0</v>
      </c>
      <c r="V328" s="1260">
        <f t="shared" si="89"/>
        <v>0</v>
      </c>
      <c r="W328" s="1269">
        <f t="shared" si="89"/>
        <v>0</v>
      </c>
      <c r="X328" s="1219"/>
      <c r="Y328" s="1220"/>
      <c r="Z328" s="1219"/>
      <c r="AA328" s="1220"/>
      <c r="AB328" s="1219"/>
      <c r="AC328" s="1385"/>
      <c r="AD328" s="1270"/>
      <c r="AE328" s="1220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081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1381" t="s">
        <v>313</v>
      </c>
      <c r="B330" s="1382">
        <f t="shared" si="94"/>
        <v>0</v>
      </c>
      <c r="C330" s="1383">
        <f t="shared" si="86"/>
        <v>0</v>
      </c>
      <c r="D330" s="1386">
        <f t="shared" si="87"/>
        <v>0</v>
      </c>
      <c r="E330" s="1387">
        <f t="shared" si="87"/>
        <v>0</v>
      </c>
      <c r="F330" s="1219"/>
      <c r="G330" s="1220"/>
      <c r="H330" s="1219"/>
      <c r="I330" s="1220"/>
      <c r="J330" s="1219"/>
      <c r="K330" s="1220"/>
      <c r="L330" s="1384">
        <f>SUM(M330:N330)</f>
        <v>0</v>
      </c>
      <c r="M330" s="1260">
        <f>SUM(O330+Q330+S330)</f>
        <v>0</v>
      </c>
      <c r="N330" s="1232">
        <f>SUM(P330+R330+T330)</f>
        <v>0</v>
      </c>
      <c r="O330" s="1219"/>
      <c r="P330" s="1224"/>
      <c r="Q330" s="1219"/>
      <c r="R330" s="1224"/>
      <c r="S330" s="1219"/>
      <c r="T330" s="1224"/>
      <c r="U330" s="1259">
        <f t="shared" si="88"/>
        <v>0</v>
      </c>
      <c r="V330" s="1260">
        <f t="shared" si="89"/>
        <v>0</v>
      </c>
      <c r="W330" s="1269">
        <f t="shared" si="89"/>
        <v>0</v>
      </c>
      <c r="X330" s="1219"/>
      <c r="Y330" s="1220"/>
      <c r="Z330" s="1219"/>
      <c r="AA330" s="1220"/>
      <c r="AB330" s="1219"/>
      <c r="AC330" s="1385"/>
      <c r="AD330" s="1270"/>
      <c r="AE330" s="1220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081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02">
        <f>SUM(P332+R332+T332)</f>
        <v>0</v>
      </c>
      <c r="O332" s="42"/>
      <c r="P332" s="47"/>
      <c r="Q332" s="42"/>
      <c r="R332" s="47"/>
      <c r="S332" s="42"/>
      <c r="T332" s="47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081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442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",[6]NOMBRE!B2," - ","( ",[6]NOMBRE!C2,[6]NOMBRE!D2,[6]NOMBRE!E2,[6]NOMBRE!F2,[6]NOMBRE!G2," )")</f>
        <v>COMUNA: LINARES - ( 07401 )</v>
      </c>
    </row>
    <row r="3" spans="1:130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130" x14ac:dyDescent="0.25">
      <c r="A4" s="1" t="str">
        <f>CONCATENATE("MES: ",[6]NOMBRE!B6," - ","( ",[6]NOMBRE!C6,[6]NOMBRE!D6," )")</f>
        <v>MES: MAYO - ( 05 )</v>
      </c>
    </row>
    <row r="5" spans="1:130" x14ac:dyDescent="0.25">
      <c r="A5" s="1" t="str">
        <f>CONCATENATE("AÑO: ",[6]NOMBRE!B7)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405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974" t="s">
        <v>4</v>
      </c>
      <c r="B10" s="2974"/>
      <c r="C10" s="2961" t="s">
        <v>5</v>
      </c>
      <c r="D10" s="2471"/>
      <c r="E10" s="2472"/>
      <c r="F10" s="3055" t="s">
        <v>6</v>
      </c>
      <c r="G10" s="3057"/>
      <c r="H10" s="3057"/>
      <c r="I10" s="3057"/>
      <c r="J10" s="3057"/>
      <c r="K10" s="3057"/>
      <c r="L10" s="3057"/>
      <c r="M10" s="3057"/>
      <c r="N10" s="3057"/>
      <c r="O10" s="3057"/>
      <c r="P10" s="3057"/>
      <c r="Q10" s="3057"/>
      <c r="R10" s="3057"/>
      <c r="S10" s="3057"/>
      <c r="T10" s="3057"/>
      <c r="U10" s="3057"/>
      <c r="V10" s="3057"/>
      <c r="W10" s="3057"/>
      <c r="X10" s="3057"/>
      <c r="Y10" s="3056"/>
    </row>
    <row r="11" spans="1:130" ht="15" customHeight="1" x14ac:dyDescent="0.25">
      <c r="A11" s="2932"/>
      <c r="B11" s="2932"/>
      <c r="C11" s="2473"/>
      <c r="D11" s="2474"/>
      <c r="E11" s="2475"/>
      <c r="F11" s="3055" t="s">
        <v>7</v>
      </c>
      <c r="G11" s="3056"/>
      <c r="H11" s="3055" t="s">
        <v>8</v>
      </c>
      <c r="I11" s="3056"/>
      <c r="J11" s="3055" t="s">
        <v>9</v>
      </c>
      <c r="K11" s="3056"/>
      <c r="L11" s="3055" t="s">
        <v>10</v>
      </c>
      <c r="M11" s="3056"/>
      <c r="N11" s="3055" t="s">
        <v>11</v>
      </c>
      <c r="O11" s="3056"/>
      <c r="P11" s="3055" t="s">
        <v>12</v>
      </c>
      <c r="Q11" s="3056"/>
      <c r="R11" s="3055" t="s">
        <v>13</v>
      </c>
      <c r="S11" s="3056"/>
      <c r="T11" s="3055" t="s">
        <v>14</v>
      </c>
      <c r="U11" s="3056"/>
      <c r="V11" s="3055" t="s">
        <v>15</v>
      </c>
      <c r="W11" s="3056"/>
      <c r="X11" s="3055" t="s">
        <v>16</v>
      </c>
      <c r="Y11" s="3056"/>
    </row>
    <row r="12" spans="1:130" ht="15" customHeight="1" x14ac:dyDescent="0.25">
      <c r="A12" s="2932"/>
      <c r="B12" s="2932"/>
      <c r="C12" s="1278" t="s">
        <v>17</v>
      </c>
      <c r="D12" s="1406" t="s">
        <v>18</v>
      </c>
      <c r="E12" s="1407" t="s">
        <v>19</v>
      </c>
      <c r="F12" s="1408" t="s">
        <v>18</v>
      </c>
      <c r="G12" s="1407" t="s">
        <v>19</v>
      </c>
      <c r="H12" s="1408" t="s">
        <v>18</v>
      </c>
      <c r="I12" s="1407" t="s">
        <v>19</v>
      </c>
      <c r="J12" s="1408" t="s">
        <v>18</v>
      </c>
      <c r="K12" s="1407" t="s">
        <v>19</v>
      </c>
      <c r="L12" s="1408" t="s">
        <v>18</v>
      </c>
      <c r="M12" s="1407" t="s">
        <v>19</v>
      </c>
      <c r="N12" s="1408" t="s">
        <v>18</v>
      </c>
      <c r="O12" s="1407" t="s">
        <v>19</v>
      </c>
      <c r="P12" s="1408" t="s">
        <v>18</v>
      </c>
      <c r="Q12" s="1407" t="s">
        <v>19</v>
      </c>
      <c r="R12" s="1408" t="s">
        <v>18</v>
      </c>
      <c r="S12" s="1407" t="s">
        <v>19</v>
      </c>
      <c r="T12" s="1408" t="s">
        <v>18</v>
      </c>
      <c r="U12" s="1407" t="s">
        <v>19</v>
      </c>
      <c r="V12" s="1408" t="s">
        <v>18</v>
      </c>
      <c r="W12" s="1407" t="s">
        <v>19</v>
      </c>
      <c r="X12" s="1408" t="s">
        <v>18</v>
      </c>
      <c r="Y12" s="1407" t="s">
        <v>19</v>
      </c>
    </row>
    <row r="13" spans="1:130" ht="15" customHeight="1" x14ac:dyDescent="0.25">
      <c r="A13" s="3058" t="s">
        <v>20</v>
      </c>
      <c r="B13" s="3058"/>
      <c r="C13" s="1409">
        <f>SUM(D13+E13)</f>
        <v>0</v>
      </c>
      <c r="D13" s="1410">
        <f t="shared" ref="D13:E15" si="0">SUM(F13+H13+J13+L13+N13+P13+R13+T13+V13+X13)</f>
        <v>0</v>
      </c>
      <c r="E13" s="1411">
        <f t="shared" si="0"/>
        <v>0</v>
      </c>
      <c r="F13" s="1211"/>
      <c r="G13" s="1412"/>
      <c r="H13" s="1211"/>
      <c r="I13" s="1412"/>
      <c r="J13" s="1211"/>
      <c r="K13" s="1412"/>
      <c r="L13" s="1211"/>
      <c r="M13" s="1412"/>
      <c r="N13" s="1211"/>
      <c r="O13" s="1412"/>
      <c r="P13" s="1211"/>
      <c r="Q13" s="1412"/>
      <c r="R13" s="1211"/>
      <c r="S13" s="1412"/>
      <c r="T13" s="1211"/>
      <c r="U13" s="1412"/>
      <c r="V13" s="1211"/>
      <c r="W13" s="1412"/>
      <c r="X13" s="1211"/>
      <c r="Y13" s="1412"/>
    </row>
    <row r="14" spans="1:130" ht="15" customHeight="1" x14ac:dyDescent="0.25">
      <c r="A14" s="2464" t="s">
        <v>21</v>
      </c>
      <c r="B14" s="1261" t="s">
        <v>22</v>
      </c>
      <c r="C14" s="1217">
        <f>SUM(D14+E14)</f>
        <v>0</v>
      </c>
      <c r="D14" s="22">
        <f t="shared" si="0"/>
        <v>0</v>
      </c>
      <c r="E14" s="1218">
        <f t="shared" si="0"/>
        <v>0</v>
      </c>
      <c r="F14" s="1219"/>
      <c r="G14" s="1224"/>
      <c r="H14" s="1219"/>
      <c r="I14" s="1224"/>
      <c r="J14" s="1219"/>
      <c r="K14" s="1224"/>
      <c r="L14" s="1219"/>
      <c r="M14" s="1224"/>
      <c r="N14" s="1219"/>
      <c r="O14" s="1224"/>
      <c r="P14" s="1219"/>
      <c r="Q14" s="1224"/>
      <c r="R14" s="1219"/>
      <c r="S14" s="1224"/>
      <c r="T14" s="1219"/>
      <c r="U14" s="1224"/>
      <c r="V14" s="1219"/>
      <c r="W14" s="1224"/>
      <c r="X14" s="1219"/>
      <c r="Y14" s="1224"/>
    </row>
    <row r="15" spans="1:130" ht="15" customHeight="1" x14ac:dyDescent="0.25">
      <c r="A15" s="2465"/>
      <c r="B15" s="1179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413"/>
      <c r="G15" s="1414"/>
      <c r="H15" s="27"/>
      <c r="I15" s="28"/>
      <c r="J15" s="27"/>
      <c r="K15" s="28"/>
      <c r="L15" s="1413"/>
      <c r="M15" s="1414"/>
      <c r="N15" s="1413"/>
      <c r="O15" s="1414"/>
      <c r="P15" s="1413"/>
      <c r="Q15" s="1414"/>
      <c r="R15" s="1413"/>
      <c r="S15" s="1414"/>
      <c r="T15" s="1413"/>
      <c r="U15" s="1415"/>
      <c r="V15" s="1413"/>
      <c r="W15" s="1415"/>
      <c r="X15" s="1413"/>
      <c r="Y15" s="1414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059" t="s">
        <v>25</v>
      </c>
      <c r="B17" s="3059" t="s">
        <v>26</v>
      </c>
      <c r="C17" s="3060" t="s">
        <v>27</v>
      </c>
      <c r="D17" s="2471"/>
      <c r="E17" s="2472"/>
      <c r="F17" s="3061" t="s">
        <v>6</v>
      </c>
      <c r="G17" s="3062"/>
      <c r="H17" s="3062"/>
      <c r="I17" s="3062"/>
      <c r="J17" s="3062"/>
      <c r="K17" s="3062"/>
      <c r="L17" s="3062"/>
      <c r="M17" s="3062"/>
      <c r="N17" s="3062"/>
      <c r="O17" s="3062"/>
      <c r="P17" s="3062"/>
      <c r="Q17" s="3062"/>
      <c r="R17" s="3064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055" t="s">
        <v>30</v>
      </c>
      <c r="G18" s="3056"/>
      <c r="H18" s="3055" t="s">
        <v>31</v>
      </c>
      <c r="I18" s="3056"/>
      <c r="J18" s="3055" t="s">
        <v>15</v>
      </c>
      <c r="K18" s="3056"/>
      <c r="L18" s="3055" t="s">
        <v>32</v>
      </c>
      <c r="M18" s="3056"/>
      <c r="N18" s="3055" t="s">
        <v>33</v>
      </c>
      <c r="O18" s="3056"/>
      <c r="P18" s="3055" t="s">
        <v>34</v>
      </c>
      <c r="Q18" s="3057"/>
      <c r="R18" s="2487"/>
      <c r="S18" s="2489"/>
    </row>
    <row r="19" spans="1:90" x14ac:dyDescent="0.25">
      <c r="A19" s="2479"/>
      <c r="B19" s="2479"/>
      <c r="C19" s="1416" t="s">
        <v>17</v>
      </c>
      <c r="D19" s="1279" t="s">
        <v>18</v>
      </c>
      <c r="E19" s="1407" t="s">
        <v>19</v>
      </c>
      <c r="F19" s="1278" t="s">
        <v>18</v>
      </c>
      <c r="G19" s="1407" t="s">
        <v>19</v>
      </c>
      <c r="H19" s="1278" t="s">
        <v>18</v>
      </c>
      <c r="I19" s="1407" t="s">
        <v>19</v>
      </c>
      <c r="J19" s="1278" t="s">
        <v>18</v>
      </c>
      <c r="K19" s="1407" t="s">
        <v>19</v>
      </c>
      <c r="L19" s="1278" t="s">
        <v>18</v>
      </c>
      <c r="M19" s="1407" t="s">
        <v>19</v>
      </c>
      <c r="N19" s="1278" t="s">
        <v>18</v>
      </c>
      <c r="O19" s="1407" t="s">
        <v>19</v>
      </c>
      <c r="P19" s="1278" t="s">
        <v>18</v>
      </c>
      <c r="Q19" s="1417" t="s">
        <v>19</v>
      </c>
      <c r="R19" s="2488"/>
      <c r="S19" s="2475"/>
    </row>
    <row r="20" spans="1:90" ht="15" customHeight="1" x14ac:dyDescent="0.25">
      <c r="A20" s="3067" t="s">
        <v>35</v>
      </c>
      <c r="B20" s="3068"/>
      <c r="C20" s="1418">
        <f t="shared" ref="C20:C29" si="1">SUM(D20+E20)</f>
        <v>0</v>
      </c>
      <c r="D20" s="1419">
        <f t="shared" ref="D20:E41" si="2">SUM(F20+H20+J20+L20+N20+P20)</f>
        <v>0</v>
      </c>
      <c r="E20" s="1420">
        <f t="shared" si="2"/>
        <v>0</v>
      </c>
      <c r="F20" s="1211"/>
      <c r="G20" s="1212"/>
      <c r="H20" s="1211"/>
      <c r="I20" s="1212"/>
      <c r="J20" s="1211"/>
      <c r="K20" s="1212"/>
      <c r="L20" s="1211"/>
      <c r="M20" s="1212"/>
      <c r="N20" s="1211"/>
      <c r="O20" s="1212"/>
      <c r="P20" s="1211"/>
      <c r="Q20" s="1213"/>
      <c r="R20" s="1214"/>
      <c r="S20" s="1412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063" t="s">
        <v>36</v>
      </c>
      <c r="B21" s="1268" t="s">
        <v>22</v>
      </c>
      <c r="C21" s="1217">
        <f t="shared" si="1"/>
        <v>0</v>
      </c>
      <c r="D21" s="41">
        <f t="shared" si="2"/>
        <v>0</v>
      </c>
      <c r="E21" s="1421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178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177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179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063" t="s">
        <v>40</v>
      </c>
      <c r="B25" s="1422" t="s">
        <v>41</v>
      </c>
      <c r="C25" s="1423">
        <f t="shared" si="1"/>
        <v>0</v>
      </c>
      <c r="D25" s="41">
        <f t="shared" si="2"/>
        <v>0</v>
      </c>
      <c r="E25" s="1421">
        <f t="shared" si="2"/>
        <v>0</v>
      </c>
      <c r="F25" s="1424"/>
      <c r="G25" s="1425"/>
      <c r="H25" s="1424"/>
      <c r="I25" s="1425"/>
      <c r="J25" s="1424"/>
      <c r="K25" s="1425"/>
      <c r="L25" s="1424"/>
      <c r="M25" s="1425"/>
      <c r="N25" s="1426"/>
      <c r="O25" s="1425"/>
      <c r="P25" s="1426"/>
      <c r="Q25" s="1427"/>
      <c r="R25" s="1428"/>
      <c r="S25" s="1429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178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177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179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063" t="s">
        <v>54</v>
      </c>
      <c r="B39" s="1430" t="s">
        <v>37</v>
      </c>
      <c r="C39" s="1418">
        <f t="shared" si="7"/>
        <v>0</v>
      </c>
      <c r="D39" s="1419">
        <f t="shared" si="2"/>
        <v>0</v>
      </c>
      <c r="E39" s="1421">
        <f t="shared" si="2"/>
        <v>0</v>
      </c>
      <c r="F39" s="1424"/>
      <c r="G39" s="1425"/>
      <c r="H39" s="1424"/>
      <c r="I39" s="1425"/>
      <c r="J39" s="1424"/>
      <c r="K39" s="1425"/>
      <c r="L39" s="1424"/>
      <c r="M39" s="1425"/>
      <c r="N39" s="1424"/>
      <c r="O39" s="1425"/>
      <c r="P39" s="1426"/>
      <c r="Q39" s="1427"/>
      <c r="R39" s="1428"/>
      <c r="S39" s="1429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178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179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431" t="s">
        <v>55</v>
      </c>
      <c r="B42" s="1432"/>
      <c r="C42" s="1432"/>
      <c r="D42" s="1432"/>
      <c r="E42" s="1432"/>
      <c r="F42" s="1432"/>
      <c r="G42" s="1432"/>
      <c r="H42" s="1432"/>
      <c r="I42" s="1432"/>
      <c r="J42" s="1432"/>
      <c r="K42" s="1432"/>
      <c r="L42" s="1432"/>
      <c r="M42" s="1432"/>
      <c r="N42" s="1432"/>
      <c r="O42" s="1432"/>
      <c r="P42" s="1432"/>
    </row>
    <row r="43" spans="1:90" ht="15" customHeight="1" x14ac:dyDescent="0.25">
      <c r="A43" s="3069" t="s">
        <v>56</v>
      </c>
      <c r="B43" s="2933" t="s">
        <v>27</v>
      </c>
      <c r="C43" s="2471"/>
      <c r="D43" s="2472"/>
      <c r="E43" s="3061" t="s">
        <v>6</v>
      </c>
      <c r="F43" s="3062"/>
      <c r="G43" s="3062"/>
      <c r="H43" s="3062"/>
      <c r="I43" s="3062"/>
      <c r="J43" s="3062"/>
      <c r="K43" s="3062"/>
      <c r="L43" s="3062"/>
      <c r="M43" s="3062"/>
      <c r="N43" s="3062"/>
      <c r="O43" s="3062"/>
      <c r="P43" s="3062"/>
      <c r="Q43" s="3065" t="s">
        <v>28</v>
      </c>
      <c r="R43" s="3066" t="s">
        <v>29</v>
      </c>
    </row>
    <row r="44" spans="1:90" ht="15" customHeight="1" x14ac:dyDescent="0.25">
      <c r="A44" s="2727"/>
      <c r="B44" s="2473"/>
      <c r="C44" s="2474"/>
      <c r="D44" s="2475"/>
      <c r="E44" s="3055" t="s">
        <v>30</v>
      </c>
      <c r="F44" s="3056"/>
      <c r="G44" s="3055" t="s">
        <v>31</v>
      </c>
      <c r="H44" s="3056"/>
      <c r="I44" s="3055" t="s">
        <v>15</v>
      </c>
      <c r="J44" s="3056"/>
      <c r="K44" s="3055" t="s">
        <v>32</v>
      </c>
      <c r="L44" s="3056"/>
      <c r="M44" s="3055" t="s">
        <v>33</v>
      </c>
      <c r="N44" s="3056"/>
      <c r="O44" s="3055" t="s">
        <v>34</v>
      </c>
      <c r="P44" s="3057"/>
      <c r="Q44" s="2491"/>
      <c r="R44" s="2494"/>
    </row>
    <row r="45" spans="1:90" x14ac:dyDescent="0.25">
      <c r="A45" s="2479"/>
      <c r="B45" s="1416" t="s">
        <v>17</v>
      </c>
      <c r="C45" s="1406" t="s">
        <v>18</v>
      </c>
      <c r="D45" s="1172" t="s">
        <v>19</v>
      </c>
      <c r="E45" s="1278" t="s">
        <v>18</v>
      </c>
      <c r="F45" s="1171" t="s">
        <v>19</v>
      </c>
      <c r="G45" s="1278" t="s">
        <v>18</v>
      </c>
      <c r="H45" s="1171" t="s">
        <v>19</v>
      </c>
      <c r="I45" s="1278" t="s">
        <v>18</v>
      </c>
      <c r="J45" s="1171" t="s">
        <v>19</v>
      </c>
      <c r="K45" s="1278" t="s">
        <v>18</v>
      </c>
      <c r="L45" s="1171" t="s">
        <v>19</v>
      </c>
      <c r="M45" s="1278" t="s">
        <v>18</v>
      </c>
      <c r="N45" s="1171" t="s">
        <v>19</v>
      </c>
      <c r="O45" s="1278" t="s">
        <v>18</v>
      </c>
      <c r="P45" s="1170" t="s">
        <v>19</v>
      </c>
      <c r="Q45" s="2492"/>
      <c r="R45" s="2495"/>
    </row>
    <row r="46" spans="1:90" x14ac:dyDescent="0.25">
      <c r="A46" s="1433" t="s">
        <v>37</v>
      </c>
      <c r="B46" s="1434">
        <f>SUM(C46+D46)</f>
        <v>0</v>
      </c>
      <c r="C46" s="1435">
        <f t="shared" ref="C46:D49" si="8">SUM(E46+G46+I46+K46+M46+O46)</f>
        <v>0</v>
      </c>
      <c r="D46" s="1436">
        <f t="shared" si="8"/>
        <v>0</v>
      </c>
      <c r="E46" s="1424"/>
      <c r="F46" s="1429"/>
      <c r="G46" s="1424"/>
      <c r="H46" s="1429"/>
      <c r="I46" s="1424"/>
      <c r="J46" s="1425"/>
      <c r="K46" s="1424"/>
      <c r="L46" s="1425"/>
      <c r="M46" s="1426"/>
      <c r="N46" s="1425"/>
      <c r="O46" s="1426"/>
      <c r="P46" s="1427"/>
      <c r="Q46" s="1437"/>
      <c r="R46" s="1425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073" t="s">
        <v>59</v>
      </c>
      <c r="B51" s="2933" t="s">
        <v>5</v>
      </c>
      <c r="C51" s="2471"/>
      <c r="D51" s="2472"/>
      <c r="E51" s="2932" t="s">
        <v>6</v>
      </c>
      <c r="F51" s="2932"/>
      <c r="G51" s="2932"/>
      <c r="H51" s="3055"/>
      <c r="I51" s="3065" t="s">
        <v>28</v>
      </c>
      <c r="J51" s="3066" t="s">
        <v>29</v>
      </c>
    </row>
    <row r="52" spans="1:90" x14ac:dyDescent="0.25">
      <c r="A52" s="2746"/>
      <c r="B52" s="2473"/>
      <c r="C52" s="2474"/>
      <c r="D52" s="2475"/>
      <c r="E52" s="3055" t="s">
        <v>8</v>
      </c>
      <c r="F52" s="3056"/>
      <c r="G52" s="3055" t="s">
        <v>9</v>
      </c>
      <c r="H52" s="3057"/>
      <c r="I52" s="2491"/>
      <c r="J52" s="2494"/>
    </row>
    <row r="53" spans="1:90" x14ac:dyDescent="0.25">
      <c r="A53" s="2506"/>
      <c r="B53" s="1416" t="s">
        <v>17</v>
      </c>
      <c r="C53" s="1406" t="s">
        <v>18</v>
      </c>
      <c r="D53" s="1172" t="s">
        <v>19</v>
      </c>
      <c r="E53" s="1278" t="s">
        <v>18</v>
      </c>
      <c r="F53" s="1407" t="s">
        <v>19</v>
      </c>
      <c r="G53" s="1278" t="s">
        <v>18</v>
      </c>
      <c r="H53" s="1417" t="s">
        <v>19</v>
      </c>
      <c r="I53" s="2492"/>
      <c r="J53" s="2495"/>
    </row>
    <row r="54" spans="1:90" ht="21" x14ac:dyDescent="0.25">
      <c r="A54" s="1438" t="s">
        <v>60</v>
      </c>
      <c r="B54" s="1235">
        <f>SUM(C54+D54)</f>
        <v>0</v>
      </c>
      <c r="C54" s="1439">
        <f t="shared" ref="C54:D57" si="13">SUM(E54+G54)</f>
        <v>0</v>
      </c>
      <c r="D54" s="1420">
        <f t="shared" si="13"/>
        <v>0</v>
      </c>
      <c r="E54" s="1237">
        <f t="shared" ref="E54:J54" si="14">SUM(E55:E57)</f>
        <v>0</v>
      </c>
      <c r="F54" s="1440">
        <f t="shared" si="14"/>
        <v>0</v>
      </c>
      <c r="G54" s="1441">
        <f t="shared" si="14"/>
        <v>0</v>
      </c>
      <c r="H54" s="1240">
        <f t="shared" si="14"/>
        <v>0</v>
      </c>
      <c r="I54" s="1241">
        <f t="shared" si="14"/>
        <v>0</v>
      </c>
      <c r="J54" s="1242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2933" t="s">
        <v>64</v>
      </c>
      <c r="B59" s="2472"/>
      <c r="C59" s="3069" t="s">
        <v>65</v>
      </c>
      <c r="D59" s="3055" t="s">
        <v>66</v>
      </c>
      <c r="E59" s="3057"/>
      <c r="F59" s="3057"/>
      <c r="G59" s="3057"/>
      <c r="H59" s="3057"/>
      <c r="I59" s="3057"/>
      <c r="J59" s="3070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186" t="s">
        <v>67</v>
      </c>
      <c r="E60" s="1186" t="s">
        <v>68</v>
      </c>
      <c r="F60" s="1186" t="s">
        <v>69</v>
      </c>
      <c r="G60" s="1407" t="s">
        <v>70</v>
      </c>
      <c r="H60" s="1417" t="s">
        <v>71</v>
      </c>
      <c r="I60" s="1442" t="s">
        <v>72</v>
      </c>
      <c r="J60" s="1251" t="s">
        <v>73</v>
      </c>
      <c r="K60" s="2501"/>
      <c r="L60" s="2489"/>
    </row>
    <row r="61" spans="1:90" x14ac:dyDescent="0.25">
      <c r="A61" s="3071" t="s">
        <v>74</v>
      </c>
      <c r="B61" s="3072"/>
      <c r="C61" s="1443">
        <f>SUM(D61:H61)</f>
        <v>0</v>
      </c>
      <c r="D61" s="1444"/>
      <c r="E61" s="1444"/>
      <c r="F61" s="1444"/>
      <c r="G61" s="1429"/>
      <c r="H61" s="1445"/>
      <c r="I61" s="1446"/>
      <c r="J61" s="1447"/>
      <c r="K61" s="1445"/>
      <c r="L61" s="1425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2933" t="s">
        <v>5</v>
      </c>
      <c r="C69" s="2471"/>
      <c r="D69" s="2472"/>
      <c r="E69" s="2932" t="s">
        <v>6</v>
      </c>
      <c r="F69" s="2932"/>
      <c r="G69" s="2932"/>
      <c r="H69" s="2975"/>
      <c r="I69" s="3065" t="s">
        <v>28</v>
      </c>
      <c r="J69" s="3066" t="s">
        <v>29</v>
      </c>
    </row>
    <row r="70" spans="1:90" x14ac:dyDescent="0.25">
      <c r="A70" s="2489"/>
      <c r="B70" s="2473"/>
      <c r="C70" s="2474"/>
      <c r="D70" s="2475"/>
      <c r="E70" s="3055" t="s">
        <v>10</v>
      </c>
      <c r="F70" s="3056"/>
      <c r="G70" s="3057" t="s">
        <v>11</v>
      </c>
      <c r="H70" s="3070"/>
      <c r="I70" s="2491"/>
      <c r="J70" s="2494"/>
    </row>
    <row r="71" spans="1:90" x14ac:dyDescent="0.25">
      <c r="A71" s="2475"/>
      <c r="B71" s="1278" t="s">
        <v>17</v>
      </c>
      <c r="C71" s="1406" t="s">
        <v>18</v>
      </c>
      <c r="D71" s="1172" t="s">
        <v>19</v>
      </c>
      <c r="E71" s="1278" t="s">
        <v>18</v>
      </c>
      <c r="F71" s="1407" t="s">
        <v>19</v>
      </c>
      <c r="G71" s="1278" t="s">
        <v>18</v>
      </c>
      <c r="H71" s="1448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1424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069" t="s">
        <v>85</v>
      </c>
      <c r="B77" s="3069" t="s">
        <v>65</v>
      </c>
    </row>
    <row r="78" spans="1:90" x14ac:dyDescent="0.25">
      <c r="A78" s="2727"/>
      <c r="B78" s="2479"/>
    </row>
    <row r="79" spans="1:90" x14ac:dyDescent="0.25">
      <c r="A79" s="2479"/>
      <c r="B79" s="1449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442" t="s">
        <v>90</v>
      </c>
      <c r="B85" s="1186" t="s">
        <v>91</v>
      </c>
      <c r="C85" s="1186" t="s">
        <v>38</v>
      </c>
      <c r="D85" s="1186" t="s">
        <v>92</v>
      </c>
      <c r="E85" s="1186" t="s">
        <v>93</v>
      </c>
    </row>
    <row r="86" spans="1:91" x14ac:dyDescent="0.25">
      <c r="A86" s="1450" t="s">
        <v>94</v>
      </c>
      <c r="B86" s="1444"/>
      <c r="C86" s="1444"/>
      <c r="D86" s="1444"/>
      <c r="E86" s="1444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2933" t="s">
        <v>97</v>
      </c>
      <c r="B89" s="2472"/>
      <c r="C89" s="1451" t="s">
        <v>98</v>
      </c>
      <c r="D89" s="1186" t="s">
        <v>99</v>
      </c>
      <c r="E89" s="1186" t="s">
        <v>100</v>
      </c>
      <c r="F89" s="1186" t="s">
        <v>101</v>
      </c>
    </row>
    <row r="90" spans="1:91" ht="21" x14ac:dyDescent="0.25">
      <c r="A90" s="2464" t="s">
        <v>102</v>
      </c>
      <c r="B90" s="1433" t="s">
        <v>103</v>
      </c>
      <c r="C90" s="1444"/>
      <c r="D90" s="1452"/>
      <c r="E90" s="1444"/>
      <c r="F90" s="1444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055" t="s">
        <v>65</v>
      </c>
      <c r="D95" s="3057"/>
      <c r="E95" s="3056"/>
      <c r="F95" s="3055" t="s">
        <v>109</v>
      </c>
      <c r="G95" s="3056"/>
      <c r="H95" s="3055" t="s">
        <v>110</v>
      </c>
      <c r="I95" s="3056"/>
    </row>
    <row r="96" spans="1:91" x14ac:dyDescent="0.25">
      <c r="A96" s="2474"/>
      <c r="B96" s="2475"/>
      <c r="C96" s="1416" t="s">
        <v>17</v>
      </c>
      <c r="D96" s="1406" t="s">
        <v>18</v>
      </c>
      <c r="E96" s="1407" t="s">
        <v>19</v>
      </c>
      <c r="F96" s="1278" t="s">
        <v>18</v>
      </c>
      <c r="G96" s="1407" t="s">
        <v>19</v>
      </c>
      <c r="H96" s="1278" t="s">
        <v>18</v>
      </c>
      <c r="I96" s="1280" t="s">
        <v>19</v>
      </c>
    </row>
    <row r="97" spans="1:21" x14ac:dyDescent="0.25">
      <c r="A97" s="3055" t="s">
        <v>65</v>
      </c>
      <c r="B97" s="3056"/>
      <c r="C97" s="1237">
        <f t="shared" ref="C97:I97" si="28">SUM(C98:C102)</f>
        <v>0</v>
      </c>
      <c r="D97" s="1453">
        <f t="shared" si="28"/>
        <v>0</v>
      </c>
      <c r="E97" s="1440">
        <f t="shared" si="28"/>
        <v>0</v>
      </c>
      <c r="F97" s="1441">
        <f t="shared" si="28"/>
        <v>0</v>
      </c>
      <c r="G97" s="1242">
        <f t="shared" si="28"/>
        <v>0</v>
      </c>
      <c r="H97" s="1441">
        <f t="shared" si="28"/>
        <v>0</v>
      </c>
      <c r="I97" s="1242">
        <f t="shared" si="28"/>
        <v>0</v>
      </c>
    </row>
    <row r="98" spans="1:21" x14ac:dyDescent="0.25">
      <c r="A98" s="2976" t="s">
        <v>22</v>
      </c>
      <c r="B98" s="2977"/>
      <c r="C98" s="1454">
        <f>SUM(D98+E98)</f>
        <v>0</v>
      </c>
      <c r="D98" s="1455">
        <f t="shared" ref="D98:E102" si="29">SUM(F98+H98)</f>
        <v>0</v>
      </c>
      <c r="E98" s="1436">
        <f t="shared" si="29"/>
        <v>0</v>
      </c>
      <c r="F98" s="1424"/>
      <c r="G98" s="1429"/>
      <c r="H98" s="1424"/>
      <c r="I98" s="1425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074" t="s">
        <v>115</v>
      </c>
      <c r="B105" s="2527"/>
      <c r="C105" s="2933" t="s">
        <v>116</v>
      </c>
      <c r="D105" s="2471"/>
      <c r="E105" s="2472"/>
      <c r="F105" s="3061" t="s">
        <v>6</v>
      </c>
      <c r="G105" s="3062"/>
      <c r="H105" s="3062"/>
      <c r="I105" s="3062"/>
      <c r="J105" s="3062"/>
      <c r="K105" s="3062"/>
      <c r="L105" s="3062"/>
      <c r="M105" s="3062"/>
      <c r="N105" s="3062"/>
      <c r="O105" s="3062"/>
      <c r="P105" s="3062"/>
      <c r="Q105" s="3062"/>
      <c r="R105" s="3062"/>
      <c r="S105" s="3062"/>
      <c r="T105" s="3062"/>
      <c r="U105" s="3075"/>
    </row>
    <row r="106" spans="1:21" ht="15" customHeight="1" x14ac:dyDescent="0.25">
      <c r="A106" s="2754"/>
      <c r="B106" s="2529"/>
      <c r="C106" s="2473"/>
      <c r="D106" s="2474"/>
      <c r="E106" s="2475"/>
      <c r="F106" s="3055" t="s">
        <v>117</v>
      </c>
      <c r="G106" s="3057"/>
      <c r="H106" s="3055" t="s">
        <v>118</v>
      </c>
      <c r="I106" s="3056"/>
      <c r="J106" s="3055" t="s">
        <v>119</v>
      </c>
      <c r="K106" s="3056"/>
      <c r="L106" s="3055" t="s">
        <v>120</v>
      </c>
      <c r="M106" s="3056"/>
      <c r="N106" s="3055" t="s">
        <v>121</v>
      </c>
      <c r="O106" s="3056"/>
      <c r="P106" s="3055" t="s">
        <v>122</v>
      </c>
      <c r="Q106" s="3056"/>
      <c r="R106" s="3055" t="s">
        <v>123</v>
      </c>
      <c r="S106" s="3056"/>
      <c r="T106" s="3055" t="s">
        <v>124</v>
      </c>
      <c r="U106" s="3056"/>
    </row>
    <row r="107" spans="1:21" x14ac:dyDescent="0.25">
      <c r="A107" s="2530"/>
      <c r="B107" s="2531"/>
      <c r="C107" s="1416" t="s">
        <v>17</v>
      </c>
      <c r="D107" s="1279" t="s">
        <v>18</v>
      </c>
      <c r="E107" s="1172" t="s">
        <v>19</v>
      </c>
      <c r="F107" s="1278" t="s">
        <v>18</v>
      </c>
      <c r="G107" s="1170" t="s">
        <v>19</v>
      </c>
      <c r="H107" s="1278" t="s">
        <v>18</v>
      </c>
      <c r="I107" s="1171" t="s">
        <v>19</v>
      </c>
      <c r="J107" s="1278" t="s">
        <v>18</v>
      </c>
      <c r="K107" s="1171" t="s">
        <v>19</v>
      </c>
      <c r="L107" s="1278" t="s">
        <v>18</v>
      </c>
      <c r="M107" s="1171" t="s">
        <v>19</v>
      </c>
      <c r="N107" s="1278" t="s">
        <v>18</v>
      </c>
      <c r="O107" s="1171" t="s">
        <v>19</v>
      </c>
      <c r="P107" s="1278" t="s">
        <v>18</v>
      </c>
      <c r="Q107" s="1171" t="s">
        <v>19</v>
      </c>
      <c r="R107" s="1278" t="s">
        <v>18</v>
      </c>
      <c r="S107" s="1171" t="s">
        <v>19</v>
      </c>
      <c r="T107" s="1278" t="s">
        <v>18</v>
      </c>
      <c r="U107" s="1171" t="s">
        <v>19</v>
      </c>
    </row>
    <row r="108" spans="1:21" x14ac:dyDescent="0.25">
      <c r="A108" s="3076" t="s">
        <v>125</v>
      </c>
      <c r="B108" s="3076"/>
      <c r="C108" s="1456">
        <f t="shared" ref="C108:C116" si="30">SUM(D108+E108)</f>
        <v>0</v>
      </c>
      <c r="D108" s="22">
        <f>+H108+J108+L108+N108+P108+R108+T108</f>
        <v>0</v>
      </c>
      <c r="E108" s="1421">
        <f>+I108+K108+M108+O108+Q108+S108+U108</f>
        <v>0</v>
      </c>
      <c r="F108" s="1457"/>
      <c r="G108" s="1264"/>
      <c r="H108" s="1424"/>
      <c r="I108" s="1425"/>
      <c r="J108" s="1424"/>
      <c r="K108" s="1425"/>
      <c r="L108" s="1424"/>
      <c r="M108" s="1425"/>
      <c r="N108" s="1424"/>
      <c r="O108" s="1425"/>
      <c r="P108" s="1426"/>
      <c r="Q108" s="1425"/>
      <c r="R108" s="1426"/>
      <c r="S108" s="1425"/>
      <c r="T108" s="1426"/>
      <c r="U108" s="1425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063" t="s">
        <v>131</v>
      </c>
      <c r="B114" s="1458" t="s">
        <v>132</v>
      </c>
      <c r="C114" s="1418">
        <f t="shared" si="30"/>
        <v>0</v>
      </c>
      <c r="D114" s="1419">
        <f t="shared" ref="D114:E116" si="32">SUM(F114+H114+J114+L114+N114+P114+R114+T114)</f>
        <v>0</v>
      </c>
      <c r="E114" s="1421">
        <f t="shared" si="32"/>
        <v>0</v>
      </c>
      <c r="F114" s="1424"/>
      <c r="G114" s="1266"/>
      <c r="H114" s="1424"/>
      <c r="I114" s="1429"/>
      <c r="J114" s="1424"/>
      <c r="K114" s="1425"/>
      <c r="L114" s="1424"/>
      <c r="M114" s="1425"/>
      <c r="N114" s="1424"/>
      <c r="O114" s="1429"/>
      <c r="P114" s="1424"/>
      <c r="Q114" s="1429"/>
      <c r="R114" s="1424"/>
      <c r="S114" s="1429"/>
      <c r="T114" s="1424"/>
      <c r="U114" s="1429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061" t="s">
        <v>6</v>
      </c>
      <c r="G118" s="3062"/>
      <c r="H118" s="3062"/>
      <c r="I118" s="3062"/>
      <c r="J118" s="3062"/>
      <c r="K118" s="3062"/>
      <c r="L118" s="3062"/>
      <c r="M118" s="3062"/>
      <c r="N118" s="3062"/>
      <c r="O118" s="3062"/>
      <c r="P118" s="3062"/>
      <c r="Q118" s="3062"/>
      <c r="R118" s="3062"/>
      <c r="S118" s="3062"/>
      <c r="T118" s="2542"/>
      <c r="U118" s="2542"/>
      <c r="V118" s="3062"/>
      <c r="W118" s="3062"/>
      <c r="X118" s="3062"/>
      <c r="Y118" s="3062"/>
      <c r="Z118" s="3062"/>
      <c r="AA118" s="3075"/>
    </row>
    <row r="119" spans="1:27" ht="15" customHeight="1" x14ac:dyDescent="0.25">
      <c r="A119" s="2727"/>
      <c r="B119" s="2727"/>
      <c r="C119" s="2541"/>
      <c r="D119" s="2474"/>
      <c r="E119" s="2475"/>
      <c r="F119" s="3055" t="s">
        <v>136</v>
      </c>
      <c r="G119" s="3056"/>
      <c r="H119" s="3055" t="s">
        <v>137</v>
      </c>
      <c r="I119" s="3056"/>
      <c r="J119" s="3055" t="s">
        <v>138</v>
      </c>
      <c r="K119" s="3056"/>
      <c r="L119" s="3057" t="s">
        <v>139</v>
      </c>
      <c r="M119" s="3056"/>
      <c r="N119" s="3055" t="s">
        <v>109</v>
      </c>
      <c r="O119" s="3056"/>
      <c r="P119" s="3055" t="s">
        <v>110</v>
      </c>
      <c r="Q119" s="3056"/>
      <c r="R119" s="3055" t="s">
        <v>140</v>
      </c>
      <c r="S119" s="3056"/>
      <c r="T119" s="3055" t="s">
        <v>141</v>
      </c>
      <c r="U119" s="3056"/>
      <c r="V119" s="3055" t="s">
        <v>142</v>
      </c>
      <c r="W119" s="3056"/>
      <c r="X119" s="3055" t="s">
        <v>143</v>
      </c>
      <c r="Y119" s="3056"/>
      <c r="Z119" s="3077" t="s">
        <v>124</v>
      </c>
      <c r="AA119" s="3078"/>
    </row>
    <row r="120" spans="1:27" x14ac:dyDescent="0.25">
      <c r="A120" s="2479"/>
      <c r="B120" s="2479"/>
      <c r="C120" s="1278" t="s">
        <v>17</v>
      </c>
      <c r="D120" s="1279" t="s">
        <v>18</v>
      </c>
      <c r="E120" s="1280" t="s">
        <v>19</v>
      </c>
      <c r="F120" s="1278" t="s">
        <v>18</v>
      </c>
      <c r="G120" s="1172" t="s">
        <v>19</v>
      </c>
      <c r="H120" s="1278" t="s">
        <v>18</v>
      </c>
      <c r="I120" s="1172" t="s">
        <v>19</v>
      </c>
      <c r="J120" s="1278" t="s">
        <v>18</v>
      </c>
      <c r="K120" s="1172" t="s">
        <v>19</v>
      </c>
      <c r="L120" s="1406" t="s">
        <v>18</v>
      </c>
      <c r="M120" s="1172" t="s">
        <v>19</v>
      </c>
      <c r="N120" s="1278" t="s">
        <v>18</v>
      </c>
      <c r="O120" s="1172" t="s">
        <v>19</v>
      </c>
      <c r="P120" s="1278" t="s">
        <v>18</v>
      </c>
      <c r="Q120" s="1172" t="s">
        <v>19</v>
      </c>
      <c r="R120" s="1278" t="s">
        <v>18</v>
      </c>
      <c r="S120" s="1186" t="s">
        <v>19</v>
      </c>
      <c r="T120" s="1278" t="s">
        <v>18</v>
      </c>
      <c r="U120" s="1172" t="s">
        <v>19</v>
      </c>
      <c r="V120" s="1278" t="s">
        <v>18</v>
      </c>
      <c r="W120" s="1172" t="s">
        <v>19</v>
      </c>
      <c r="X120" s="1278" t="s">
        <v>18</v>
      </c>
      <c r="Y120" s="1172" t="s">
        <v>19</v>
      </c>
      <c r="Z120" s="1267" t="s">
        <v>18</v>
      </c>
      <c r="AA120" s="229" t="s">
        <v>19</v>
      </c>
    </row>
    <row r="121" spans="1:27" x14ac:dyDescent="0.25">
      <c r="A121" s="3080" t="s">
        <v>144</v>
      </c>
      <c r="B121" s="1422" t="s">
        <v>145</v>
      </c>
      <c r="C121" s="145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460">
        <f t="shared" si="34"/>
        <v>0</v>
      </c>
      <c r="F121" s="1424"/>
      <c r="G121" s="1429"/>
      <c r="H121" s="1424"/>
      <c r="I121" s="1425"/>
      <c r="J121" s="1424"/>
      <c r="K121" s="1425"/>
      <c r="L121" s="1270"/>
      <c r="M121" s="1425"/>
      <c r="N121" s="1424"/>
      <c r="O121" s="1425"/>
      <c r="P121" s="1424"/>
      <c r="Q121" s="1425"/>
      <c r="R121" s="1424"/>
      <c r="S121" s="1425"/>
      <c r="T121" s="1424"/>
      <c r="U121" s="1425"/>
      <c r="V121" s="1426"/>
      <c r="W121" s="1425"/>
      <c r="X121" s="1426"/>
      <c r="Y121" s="1425"/>
      <c r="Z121" s="1266"/>
      <c r="AA121" s="1461"/>
    </row>
    <row r="122" spans="1:27" x14ac:dyDescent="0.25">
      <c r="A122" s="2546"/>
      <c r="B122" s="1177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178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178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179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080" t="s">
        <v>150</v>
      </c>
      <c r="B126" s="1422" t="s">
        <v>145</v>
      </c>
      <c r="C126" s="1454">
        <f t="shared" si="33"/>
        <v>0</v>
      </c>
      <c r="D126" s="230">
        <f t="shared" si="34"/>
        <v>0</v>
      </c>
      <c r="E126" s="1460">
        <f t="shared" si="34"/>
        <v>0</v>
      </c>
      <c r="F126" s="1424"/>
      <c r="G126" s="1429"/>
      <c r="H126" s="1424"/>
      <c r="I126" s="1425"/>
      <c r="J126" s="1424"/>
      <c r="K126" s="1425"/>
      <c r="L126" s="1270"/>
      <c r="M126" s="1425"/>
      <c r="N126" s="1424"/>
      <c r="O126" s="1425"/>
      <c r="P126" s="1424"/>
      <c r="Q126" s="1425"/>
      <c r="R126" s="1424"/>
      <c r="S126" s="1425"/>
      <c r="T126" s="1424"/>
      <c r="U126" s="1425"/>
      <c r="V126" s="1426"/>
      <c r="W126" s="1425"/>
      <c r="X126" s="1426"/>
      <c r="Y126" s="1425"/>
      <c r="Z126" s="1266"/>
      <c r="AA126" s="1461"/>
    </row>
    <row r="127" spans="1:27" x14ac:dyDescent="0.25">
      <c r="A127" s="2546"/>
      <c r="B127" s="1177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178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178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179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063" t="s">
        <v>151</v>
      </c>
      <c r="B131" s="1422" t="s">
        <v>145</v>
      </c>
      <c r="C131" s="1454">
        <f t="shared" si="33"/>
        <v>0</v>
      </c>
      <c r="D131" s="230">
        <f t="shared" si="34"/>
        <v>0</v>
      </c>
      <c r="E131" s="1460">
        <f t="shared" si="34"/>
        <v>0</v>
      </c>
      <c r="F131" s="1424"/>
      <c r="G131" s="1429"/>
      <c r="H131" s="1424"/>
      <c r="I131" s="1425"/>
      <c r="J131" s="1424"/>
      <c r="K131" s="1425"/>
      <c r="L131" s="1270"/>
      <c r="M131" s="1425"/>
      <c r="N131" s="1424"/>
      <c r="O131" s="1425"/>
      <c r="P131" s="1424"/>
      <c r="Q131" s="1425"/>
      <c r="R131" s="1424"/>
      <c r="S131" s="1425"/>
      <c r="T131" s="1424"/>
      <c r="U131" s="1425"/>
      <c r="V131" s="1426"/>
      <c r="W131" s="1425"/>
      <c r="X131" s="1426"/>
      <c r="Y131" s="1425"/>
      <c r="Z131" s="1266"/>
      <c r="AA131" s="1461"/>
    </row>
    <row r="132" spans="1:27" x14ac:dyDescent="0.25">
      <c r="A132" s="2732"/>
      <c r="B132" s="1177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178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178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179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080" t="s">
        <v>152</v>
      </c>
      <c r="B136" s="1422" t="s">
        <v>145</v>
      </c>
      <c r="C136" s="1454">
        <f t="shared" si="33"/>
        <v>0</v>
      </c>
      <c r="D136" s="230">
        <f t="shared" si="34"/>
        <v>0</v>
      </c>
      <c r="E136" s="1460">
        <f t="shared" si="34"/>
        <v>0</v>
      </c>
      <c r="F136" s="1424"/>
      <c r="G136" s="1429"/>
      <c r="H136" s="1424"/>
      <c r="I136" s="1425"/>
      <c r="J136" s="1424"/>
      <c r="K136" s="1425"/>
      <c r="L136" s="1270"/>
      <c r="M136" s="1425"/>
      <c r="N136" s="1424"/>
      <c r="O136" s="1425"/>
      <c r="P136" s="1424"/>
      <c r="Q136" s="1425"/>
      <c r="R136" s="1424"/>
      <c r="S136" s="1425"/>
      <c r="T136" s="1424"/>
      <c r="U136" s="1425"/>
      <c r="V136" s="1426"/>
      <c r="W136" s="1425"/>
      <c r="X136" s="1426"/>
      <c r="Y136" s="1425"/>
      <c r="Z136" s="1266"/>
      <c r="AA136" s="1461"/>
    </row>
    <row r="137" spans="1:27" x14ac:dyDescent="0.25">
      <c r="A137" s="2546"/>
      <c r="B137" s="1177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178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178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179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080" t="s">
        <v>153</v>
      </c>
      <c r="B141" s="1422" t="s">
        <v>145</v>
      </c>
      <c r="C141" s="1454">
        <f t="shared" si="33"/>
        <v>0</v>
      </c>
      <c r="D141" s="230">
        <f t="shared" si="34"/>
        <v>0</v>
      </c>
      <c r="E141" s="1460">
        <f t="shared" si="34"/>
        <v>0</v>
      </c>
      <c r="F141" s="1424"/>
      <c r="G141" s="1429"/>
      <c r="H141" s="1424"/>
      <c r="I141" s="1425"/>
      <c r="J141" s="1424"/>
      <c r="K141" s="1425"/>
      <c r="L141" s="1270"/>
      <c r="M141" s="1425"/>
      <c r="N141" s="1424"/>
      <c r="O141" s="1425"/>
      <c r="P141" s="1424"/>
      <c r="Q141" s="1425"/>
      <c r="R141" s="1424"/>
      <c r="S141" s="1425"/>
      <c r="T141" s="1424"/>
      <c r="U141" s="1425"/>
      <c r="V141" s="1426"/>
      <c r="W141" s="1425"/>
      <c r="X141" s="1426"/>
      <c r="Y141" s="1425"/>
      <c r="Z141" s="1266"/>
      <c r="AA141" s="1461"/>
    </row>
    <row r="142" spans="1:27" x14ac:dyDescent="0.25">
      <c r="A142" s="2546"/>
      <c r="B142" s="1177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178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178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179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063" t="s">
        <v>154</v>
      </c>
      <c r="B146" s="1422" t="s">
        <v>145</v>
      </c>
      <c r="C146" s="1454">
        <f t="shared" si="33"/>
        <v>0</v>
      </c>
      <c r="D146" s="230">
        <f t="shared" si="34"/>
        <v>0</v>
      </c>
      <c r="E146" s="1460">
        <f t="shared" si="34"/>
        <v>0</v>
      </c>
      <c r="F146" s="1424"/>
      <c r="G146" s="1429"/>
      <c r="H146" s="1424"/>
      <c r="I146" s="1425"/>
      <c r="J146" s="1424"/>
      <c r="K146" s="1425"/>
      <c r="L146" s="1270"/>
      <c r="M146" s="1425"/>
      <c r="N146" s="1424"/>
      <c r="O146" s="1425"/>
      <c r="P146" s="1424"/>
      <c r="Q146" s="1425"/>
      <c r="R146" s="1424"/>
      <c r="S146" s="1425"/>
      <c r="T146" s="1424"/>
      <c r="U146" s="1425"/>
      <c r="V146" s="1426"/>
      <c r="W146" s="1425"/>
      <c r="X146" s="1426"/>
      <c r="Y146" s="1425"/>
      <c r="Z146" s="1266"/>
      <c r="AA146" s="1461"/>
    </row>
    <row r="147" spans="1:27" x14ac:dyDescent="0.25">
      <c r="A147" s="2732"/>
      <c r="B147" s="1177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178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178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179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055" t="s">
        <v>155</v>
      </c>
      <c r="B151" s="3056"/>
      <c r="C151" s="1272">
        <f t="shared" ref="C151:AA151" si="35">SUM(C121:C150)</f>
        <v>0</v>
      </c>
      <c r="D151" s="1273">
        <f t="shared" si="35"/>
        <v>0</v>
      </c>
      <c r="E151" s="1274">
        <f t="shared" si="35"/>
        <v>0</v>
      </c>
      <c r="F151" s="1272">
        <f t="shared" si="35"/>
        <v>0</v>
      </c>
      <c r="G151" s="1462">
        <f t="shared" si="35"/>
        <v>0</v>
      </c>
      <c r="H151" s="1272">
        <f t="shared" si="35"/>
        <v>0</v>
      </c>
      <c r="I151" s="1462">
        <f t="shared" si="35"/>
        <v>0</v>
      </c>
      <c r="J151" s="1272">
        <f t="shared" si="35"/>
        <v>0</v>
      </c>
      <c r="K151" s="1462">
        <f t="shared" si="35"/>
        <v>0</v>
      </c>
      <c r="L151" s="1272">
        <f t="shared" si="35"/>
        <v>0</v>
      </c>
      <c r="M151" s="1462">
        <f t="shared" si="35"/>
        <v>0</v>
      </c>
      <c r="N151" s="1272">
        <f t="shared" si="35"/>
        <v>0</v>
      </c>
      <c r="O151" s="1462">
        <f t="shared" si="35"/>
        <v>0</v>
      </c>
      <c r="P151" s="1272">
        <f t="shared" si="35"/>
        <v>0</v>
      </c>
      <c r="Q151" s="1462">
        <f t="shared" si="35"/>
        <v>0</v>
      </c>
      <c r="R151" s="1272">
        <f t="shared" si="35"/>
        <v>0</v>
      </c>
      <c r="S151" s="1462">
        <f t="shared" si="35"/>
        <v>0</v>
      </c>
      <c r="T151" s="1272">
        <f t="shared" si="35"/>
        <v>0</v>
      </c>
      <c r="U151" s="1462">
        <f t="shared" si="35"/>
        <v>0</v>
      </c>
      <c r="V151" s="1272">
        <f t="shared" si="35"/>
        <v>0</v>
      </c>
      <c r="W151" s="1462">
        <f t="shared" si="35"/>
        <v>0</v>
      </c>
      <c r="X151" s="1272">
        <f t="shared" si="35"/>
        <v>0</v>
      </c>
      <c r="Y151" s="1462">
        <f t="shared" si="35"/>
        <v>0</v>
      </c>
      <c r="Z151" s="1276">
        <f t="shared" si="35"/>
        <v>0</v>
      </c>
      <c r="AA151" s="1463">
        <f t="shared" si="35"/>
        <v>0</v>
      </c>
    </row>
    <row r="152" spans="1:27" x14ac:dyDescent="0.25">
      <c r="A152" s="2740" t="s">
        <v>156</v>
      </c>
      <c r="B152" s="1177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177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178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178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179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079" t="s">
        <v>157</v>
      </c>
      <c r="B157" s="1422" t="s">
        <v>145</v>
      </c>
      <c r="C157" s="1454">
        <f t="shared" si="36"/>
        <v>0</v>
      </c>
      <c r="D157" s="230">
        <f t="shared" si="37"/>
        <v>0</v>
      </c>
      <c r="E157" s="1460">
        <f t="shared" si="37"/>
        <v>0</v>
      </c>
      <c r="F157" s="1424"/>
      <c r="G157" s="1429"/>
      <c r="H157" s="1424"/>
      <c r="I157" s="1425"/>
      <c r="J157" s="1424"/>
      <c r="K157" s="1425"/>
      <c r="L157" s="1270"/>
      <c r="M157" s="1425"/>
      <c r="N157" s="1424"/>
      <c r="O157" s="1425"/>
      <c r="P157" s="1424"/>
      <c r="Q157" s="1425"/>
      <c r="R157" s="1424"/>
      <c r="S157" s="1425"/>
      <c r="T157" s="1424"/>
      <c r="U157" s="1425"/>
      <c r="V157" s="1426"/>
      <c r="W157" s="1425"/>
      <c r="X157" s="1426"/>
      <c r="Y157" s="1425"/>
      <c r="Z157" s="1266"/>
      <c r="AA157" s="1461"/>
    </row>
    <row r="158" spans="1:27" x14ac:dyDescent="0.25">
      <c r="A158" s="2740"/>
      <c r="B158" s="1177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178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178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179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055" t="s">
        <v>155</v>
      </c>
      <c r="B162" s="3056"/>
      <c r="C162" s="1272">
        <f t="shared" ref="C162:AA162" si="38">SUM(C152:C161)</f>
        <v>0</v>
      </c>
      <c r="D162" s="1273">
        <f t="shared" si="38"/>
        <v>0</v>
      </c>
      <c r="E162" s="1274">
        <f t="shared" si="38"/>
        <v>0</v>
      </c>
      <c r="F162" s="1272">
        <f t="shared" si="38"/>
        <v>0</v>
      </c>
      <c r="G162" s="1462">
        <f t="shared" si="38"/>
        <v>0</v>
      </c>
      <c r="H162" s="1272">
        <f t="shared" si="38"/>
        <v>0</v>
      </c>
      <c r="I162" s="1462">
        <f t="shared" si="38"/>
        <v>0</v>
      </c>
      <c r="J162" s="1272">
        <f t="shared" si="38"/>
        <v>0</v>
      </c>
      <c r="K162" s="1462">
        <f t="shared" si="38"/>
        <v>0</v>
      </c>
      <c r="L162" s="1272">
        <f t="shared" si="38"/>
        <v>0</v>
      </c>
      <c r="M162" s="1462">
        <f t="shared" si="38"/>
        <v>0</v>
      </c>
      <c r="N162" s="1272">
        <f t="shared" si="38"/>
        <v>0</v>
      </c>
      <c r="O162" s="1462">
        <f t="shared" si="38"/>
        <v>0</v>
      </c>
      <c r="P162" s="1272">
        <f t="shared" si="38"/>
        <v>0</v>
      </c>
      <c r="Q162" s="1462">
        <f t="shared" si="38"/>
        <v>0</v>
      </c>
      <c r="R162" s="1272">
        <f t="shared" si="38"/>
        <v>0</v>
      </c>
      <c r="S162" s="1462">
        <f t="shared" si="38"/>
        <v>0</v>
      </c>
      <c r="T162" s="1272">
        <f t="shared" si="38"/>
        <v>0</v>
      </c>
      <c r="U162" s="1462">
        <f t="shared" si="38"/>
        <v>0</v>
      </c>
      <c r="V162" s="1272">
        <f t="shared" si="38"/>
        <v>0</v>
      </c>
      <c r="W162" s="1462">
        <f t="shared" si="38"/>
        <v>0</v>
      </c>
      <c r="X162" s="1272">
        <f t="shared" si="38"/>
        <v>0</v>
      </c>
      <c r="Y162" s="1462">
        <f t="shared" si="38"/>
        <v>0</v>
      </c>
      <c r="Z162" s="1276">
        <f t="shared" si="38"/>
        <v>0</v>
      </c>
      <c r="AA162" s="1463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2933" t="s">
        <v>65</v>
      </c>
      <c r="D164" s="2471"/>
      <c r="E164" s="2472"/>
      <c r="F164" s="3055" t="s">
        <v>6</v>
      </c>
      <c r="G164" s="3057"/>
      <c r="H164" s="3057"/>
      <c r="I164" s="3057"/>
      <c r="J164" s="3057"/>
      <c r="K164" s="3057"/>
      <c r="L164" s="3057"/>
      <c r="M164" s="3057"/>
      <c r="N164" s="3057"/>
      <c r="O164" s="3057"/>
      <c r="P164" s="3057"/>
      <c r="Q164" s="3057"/>
      <c r="R164" s="3057"/>
      <c r="S164" s="3057"/>
      <c r="T164" s="3057"/>
      <c r="U164" s="3057"/>
      <c r="V164" s="3057"/>
      <c r="W164" s="3057"/>
      <c r="X164" s="3057"/>
      <c r="Y164" s="3057"/>
      <c r="Z164" s="3057"/>
      <c r="AA164" s="3057"/>
      <c r="AB164" s="3057"/>
      <c r="AC164" s="3057"/>
      <c r="AD164" s="3057"/>
      <c r="AE164" s="3057"/>
      <c r="AF164" s="3057"/>
      <c r="AG164" s="3057"/>
      <c r="AH164" s="3057"/>
      <c r="AI164" s="3057"/>
      <c r="AJ164" s="3057"/>
      <c r="AK164" s="3057"/>
      <c r="AL164" s="3057"/>
      <c r="AM164" s="3056"/>
    </row>
    <row r="165" spans="1:39" ht="15" customHeight="1" x14ac:dyDescent="0.25">
      <c r="A165" s="2540"/>
      <c r="B165" s="2489"/>
      <c r="C165" s="2541"/>
      <c r="D165" s="2474"/>
      <c r="E165" s="2475"/>
      <c r="F165" s="3055" t="s">
        <v>159</v>
      </c>
      <c r="G165" s="3056"/>
      <c r="H165" s="3055" t="s">
        <v>139</v>
      </c>
      <c r="I165" s="3056"/>
      <c r="J165" s="3055" t="s">
        <v>109</v>
      </c>
      <c r="K165" s="3056"/>
      <c r="L165" s="2985" t="s">
        <v>110</v>
      </c>
      <c r="M165" s="2986"/>
      <c r="N165" s="2986" t="s">
        <v>140</v>
      </c>
      <c r="O165" s="2987"/>
      <c r="P165" s="3055" t="s">
        <v>160</v>
      </c>
      <c r="Q165" s="3056"/>
      <c r="R165" s="3057" t="s">
        <v>161</v>
      </c>
      <c r="S165" s="3056"/>
      <c r="T165" s="3057" t="s">
        <v>162</v>
      </c>
      <c r="U165" s="3056"/>
      <c r="V165" s="3055" t="s">
        <v>163</v>
      </c>
      <c r="W165" s="3056"/>
      <c r="X165" s="3057" t="s">
        <v>164</v>
      </c>
      <c r="Y165" s="3056"/>
      <c r="Z165" s="3077" t="s">
        <v>165</v>
      </c>
      <c r="AA165" s="3078"/>
      <c r="AB165" s="3077" t="s">
        <v>166</v>
      </c>
      <c r="AC165" s="3078"/>
      <c r="AD165" s="3077" t="s">
        <v>167</v>
      </c>
      <c r="AE165" s="3078"/>
      <c r="AF165" s="3077" t="s">
        <v>142</v>
      </c>
      <c r="AG165" s="3078"/>
      <c r="AH165" s="3077" t="s">
        <v>168</v>
      </c>
      <c r="AI165" s="3078"/>
      <c r="AJ165" s="3077" t="s">
        <v>169</v>
      </c>
      <c r="AK165" s="3078"/>
      <c r="AL165" s="3081" t="s">
        <v>124</v>
      </c>
      <c r="AM165" s="3078"/>
    </row>
    <row r="166" spans="1:39" x14ac:dyDescent="0.25">
      <c r="A166" s="2474"/>
      <c r="B166" s="2475"/>
      <c r="C166" s="1416" t="s">
        <v>17</v>
      </c>
      <c r="D166" s="1464" t="s">
        <v>18</v>
      </c>
      <c r="E166" s="1176" t="s">
        <v>19</v>
      </c>
      <c r="F166" s="1408" t="s">
        <v>18</v>
      </c>
      <c r="G166" s="1176" t="s">
        <v>19</v>
      </c>
      <c r="H166" s="1408" t="s">
        <v>18</v>
      </c>
      <c r="I166" s="1176" t="s">
        <v>19</v>
      </c>
      <c r="J166" s="1408" t="s">
        <v>18</v>
      </c>
      <c r="K166" s="1176" t="s">
        <v>19</v>
      </c>
      <c r="L166" s="1278" t="s">
        <v>18</v>
      </c>
      <c r="M166" s="277" t="s">
        <v>19</v>
      </c>
      <c r="N166" s="1279" t="s">
        <v>18</v>
      </c>
      <c r="O166" s="1280" t="s">
        <v>19</v>
      </c>
      <c r="P166" s="1279" t="s">
        <v>18</v>
      </c>
      <c r="Q166" s="1280" t="s">
        <v>19</v>
      </c>
      <c r="R166" s="1406" t="s">
        <v>18</v>
      </c>
      <c r="S166" s="1172" t="s">
        <v>19</v>
      </c>
      <c r="T166" s="1406" t="s">
        <v>18</v>
      </c>
      <c r="U166" s="1172" t="s">
        <v>19</v>
      </c>
      <c r="V166" s="1278" t="s">
        <v>18</v>
      </c>
      <c r="W166" s="1172" t="s">
        <v>19</v>
      </c>
      <c r="X166" s="1406" t="s">
        <v>18</v>
      </c>
      <c r="Y166" s="1172" t="s">
        <v>19</v>
      </c>
      <c r="Z166" s="1267" t="s">
        <v>18</v>
      </c>
      <c r="AA166" s="229" t="s">
        <v>19</v>
      </c>
      <c r="AB166" s="1267" t="s">
        <v>18</v>
      </c>
      <c r="AC166" s="229" t="s">
        <v>19</v>
      </c>
      <c r="AD166" s="1267" t="s">
        <v>18</v>
      </c>
      <c r="AE166" s="229" t="s">
        <v>19</v>
      </c>
      <c r="AF166" s="1267" t="s">
        <v>18</v>
      </c>
      <c r="AG166" s="229" t="s">
        <v>19</v>
      </c>
      <c r="AH166" s="1267" t="s">
        <v>18</v>
      </c>
      <c r="AI166" s="229" t="s">
        <v>19</v>
      </c>
      <c r="AJ166" s="1267" t="s">
        <v>18</v>
      </c>
      <c r="AK166" s="229" t="s">
        <v>19</v>
      </c>
      <c r="AL166" s="1465" t="s">
        <v>18</v>
      </c>
      <c r="AM166" s="229" t="s">
        <v>19</v>
      </c>
    </row>
    <row r="167" spans="1:39" x14ac:dyDescent="0.25">
      <c r="A167" s="2554" t="s">
        <v>170</v>
      </c>
      <c r="B167" s="1466" t="s">
        <v>171</v>
      </c>
      <c r="C167" s="145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436">
        <f t="shared" si="40"/>
        <v>0</v>
      </c>
      <c r="F167" s="1424"/>
      <c r="G167" s="1425"/>
      <c r="H167" s="1424"/>
      <c r="I167" s="1425"/>
      <c r="J167" s="1424"/>
      <c r="K167" s="1425"/>
      <c r="L167" s="1424"/>
      <c r="M167" s="279"/>
      <c r="N167" s="279"/>
      <c r="O167" s="1425"/>
      <c r="P167" s="1424"/>
      <c r="Q167" s="1425"/>
      <c r="R167" s="1445"/>
      <c r="S167" s="1425"/>
      <c r="T167" s="1445"/>
      <c r="U167" s="1425"/>
      <c r="V167" s="1424"/>
      <c r="W167" s="1425"/>
      <c r="X167" s="1445"/>
      <c r="Y167" s="1425"/>
      <c r="Z167" s="1467"/>
      <c r="AA167" s="1461"/>
      <c r="AB167" s="1467"/>
      <c r="AC167" s="1461"/>
      <c r="AD167" s="1467"/>
      <c r="AE167" s="1461"/>
      <c r="AF167" s="1467"/>
      <c r="AG167" s="1461"/>
      <c r="AH167" s="1467"/>
      <c r="AI167" s="1461"/>
      <c r="AJ167" s="1467"/>
      <c r="AK167" s="1461"/>
      <c r="AL167" s="1468"/>
      <c r="AM167" s="1461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1466" t="s">
        <v>171</v>
      </c>
      <c r="C170" s="1454">
        <f t="shared" si="39"/>
        <v>0</v>
      </c>
      <c r="D170" s="230">
        <f t="shared" si="40"/>
        <v>0</v>
      </c>
      <c r="E170" s="1436">
        <f t="shared" si="40"/>
        <v>0</v>
      </c>
      <c r="F170" s="1424"/>
      <c r="G170" s="1425"/>
      <c r="H170" s="1424"/>
      <c r="I170" s="1425"/>
      <c r="J170" s="1424"/>
      <c r="K170" s="1425"/>
      <c r="L170" s="1424"/>
      <c r="M170" s="279"/>
      <c r="N170" s="279"/>
      <c r="O170" s="1425"/>
      <c r="P170" s="1424"/>
      <c r="Q170" s="1425"/>
      <c r="R170" s="1445"/>
      <c r="S170" s="1425"/>
      <c r="T170" s="1445"/>
      <c r="U170" s="1425"/>
      <c r="V170" s="1424"/>
      <c r="W170" s="1425"/>
      <c r="X170" s="1445"/>
      <c r="Y170" s="1425"/>
      <c r="Z170" s="1467"/>
      <c r="AA170" s="1461"/>
      <c r="AB170" s="1467"/>
      <c r="AC170" s="1461"/>
      <c r="AD170" s="1467"/>
      <c r="AE170" s="1461"/>
      <c r="AF170" s="1467"/>
      <c r="AG170" s="1461"/>
      <c r="AH170" s="1467"/>
      <c r="AI170" s="1461"/>
      <c r="AJ170" s="1467"/>
      <c r="AK170" s="1461"/>
      <c r="AL170" s="1468"/>
      <c r="AM170" s="1461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069" t="s">
        <v>25</v>
      </c>
      <c r="B174" s="3069" t="s">
        <v>26</v>
      </c>
      <c r="C174" s="2933" t="s">
        <v>65</v>
      </c>
      <c r="D174" s="2471"/>
      <c r="E174" s="2472"/>
      <c r="F174" s="3055" t="s">
        <v>6</v>
      </c>
      <c r="G174" s="3057"/>
      <c r="H174" s="3057"/>
      <c r="I174" s="3057"/>
      <c r="J174" s="3057"/>
      <c r="K174" s="3057"/>
      <c r="L174" s="3057"/>
      <c r="M174" s="3057"/>
      <c r="N174" s="3057"/>
      <c r="O174" s="3056"/>
    </row>
    <row r="175" spans="1:39" ht="15" customHeight="1" x14ac:dyDescent="0.25">
      <c r="A175" s="2727"/>
      <c r="B175" s="2727"/>
      <c r="C175" s="2541"/>
      <c r="D175" s="2474"/>
      <c r="E175" s="2475"/>
      <c r="F175" s="3055" t="s">
        <v>167</v>
      </c>
      <c r="G175" s="3056"/>
      <c r="H175" s="3055" t="s">
        <v>142</v>
      </c>
      <c r="I175" s="3056"/>
      <c r="J175" s="3055" t="s">
        <v>168</v>
      </c>
      <c r="K175" s="3056"/>
      <c r="L175" s="3055" t="s">
        <v>169</v>
      </c>
      <c r="M175" s="3056"/>
      <c r="N175" s="3055" t="s">
        <v>124</v>
      </c>
      <c r="O175" s="3056"/>
    </row>
    <row r="176" spans="1:39" x14ac:dyDescent="0.25">
      <c r="A176" s="2479"/>
      <c r="B176" s="2479"/>
      <c r="C176" s="1416" t="s">
        <v>17</v>
      </c>
      <c r="D176" s="1464" t="s">
        <v>18</v>
      </c>
      <c r="E176" s="1176" t="s">
        <v>19</v>
      </c>
      <c r="F176" s="1408" t="s">
        <v>18</v>
      </c>
      <c r="G176" s="1176" t="s">
        <v>19</v>
      </c>
      <c r="H176" s="1408" t="s">
        <v>18</v>
      </c>
      <c r="I176" s="1176" t="s">
        <v>19</v>
      </c>
      <c r="J176" s="1408" t="s">
        <v>18</v>
      </c>
      <c r="K176" s="1176" t="s">
        <v>19</v>
      </c>
      <c r="L176" s="1408" t="s">
        <v>18</v>
      </c>
      <c r="M176" s="1176" t="s">
        <v>19</v>
      </c>
      <c r="N176" s="1408" t="s">
        <v>18</v>
      </c>
      <c r="O176" s="1176" t="s">
        <v>19</v>
      </c>
    </row>
    <row r="177" spans="1:17" x14ac:dyDescent="0.25">
      <c r="A177" s="3063" t="s">
        <v>176</v>
      </c>
      <c r="B177" s="1466" t="s">
        <v>177</v>
      </c>
      <c r="C177" s="1454">
        <f t="shared" ref="C177:C182" si="41">SUM(D177+E177)</f>
        <v>0</v>
      </c>
      <c r="D177" s="230">
        <f t="shared" ref="D177:E182" si="42">SUM(F177+H177+J177+L177+N177)</f>
        <v>0</v>
      </c>
      <c r="E177" s="1436">
        <f t="shared" si="42"/>
        <v>0</v>
      </c>
      <c r="F177" s="1424"/>
      <c r="G177" s="1427"/>
      <c r="H177" s="1424"/>
      <c r="I177" s="1425"/>
      <c r="J177" s="1445"/>
      <c r="K177" s="1427"/>
      <c r="L177" s="1424"/>
      <c r="M177" s="1425"/>
      <c r="N177" s="1424"/>
      <c r="O177" s="1425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063" t="s">
        <v>180</v>
      </c>
      <c r="B180" s="1466" t="s">
        <v>177</v>
      </c>
      <c r="C180" s="1454">
        <f t="shared" si="41"/>
        <v>0</v>
      </c>
      <c r="D180" s="230">
        <f t="shared" si="42"/>
        <v>0</v>
      </c>
      <c r="E180" s="1436">
        <f t="shared" si="42"/>
        <v>0</v>
      </c>
      <c r="F180" s="1424"/>
      <c r="G180" s="1425"/>
      <c r="H180" s="1424"/>
      <c r="I180" s="1427"/>
      <c r="J180" s="1424"/>
      <c r="K180" s="1425"/>
      <c r="L180" s="1445"/>
      <c r="M180" s="1427"/>
      <c r="N180" s="1424"/>
      <c r="O180" s="1425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2933" t="s">
        <v>182</v>
      </c>
      <c r="B184" s="2472"/>
      <c r="C184" s="2933" t="s">
        <v>65</v>
      </c>
      <c r="D184" s="2471"/>
      <c r="E184" s="2472"/>
      <c r="F184" s="3055" t="s">
        <v>6</v>
      </c>
      <c r="G184" s="3057"/>
      <c r="H184" s="3057"/>
      <c r="I184" s="3057"/>
      <c r="J184" s="3057"/>
      <c r="K184" s="3057"/>
      <c r="L184" s="3057"/>
      <c r="M184" s="3057"/>
      <c r="N184" s="3057"/>
      <c r="O184" s="3057"/>
      <c r="P184" s="3057"/>
      <c r="Q184" s="3056"/>
    </row>
    <row r="185" spans="1:17" ht="15" customHeight="1" x14ac:dyDescent="0.25">
      <c r="A185" s="2759"/>
      <c r="B185" s="2489"/>
      <c r="C185" s="2541"/>
      <c r="D185" s="2474"/>
      <c r="E185" s="2475"/>
      <c r="F185" s="3055" t="s">
        <v>142</v>
      </c>
      <c r="G185" s="3056"/>
      <c r="H185" s="3055" t="s">
        <v>168</v>
      </c>
      <c r="I185" s="3056"/>
      <c r="J185" s="3055" t="s">
        <v>169</v>
      </c>
      <c r="K185" s="3056"/>
      <c r="L185" s="3055" t="s">
        <v>183</v>
      </c>
      <c r="M185" s="3056"/>
      <c r="N185" s="3055" t="s">
        <v>184</v>
      </c>
      <c r="O185" s="3056"/>
      <c r="P185" s="3055" t="s">
        <v>185</v>
      </c>
      <c r="Q185" s="3056"/>
    </row>
    <row r="186" spans="1:17" x14ac:dyDescent="0.25">
      <c r="A186" s="2541"/>
      <c r="B186" s="2475"/>
      <c r="C186" s="1416" t="s">
        <v>17</v>
      </c>
      <c r="D186" s="1464" t="s">
        <v>18</v>
      </c>
      <c r="E186" s="1176" t="s">
        <v>19</v>
      </c>
      <c r="F186" s="1408" t="s">
        <v>18</v>
      </c>
      <c r="G186" s="1176" t="s">
        <v>19</v>
      </c>
      <c r="H186" s="1408" t="s">
        <v>18</v>
      </c>
      <c r="I186" s="1176" t="s">
        <v>19</v>
      </c>
      <c r="J186" s="1408" t="s">
        <v>18</v>
      </c>
      <c r="K186" s="1175" t="s">
        <v>19</v>
      </c>
      <c r="L186" s="1408" t="s">
        <v>18</v>
      </c>
      <c r="M186" s="1176" t="s">
        <v>19</v>
      </c>
      <c r="N186" s="1408" t="s">
        <v>18</v>
      </c>
      <c r="O186" s="1176" t="s">
        <v>19</v>
      </c>
      <c r="P186" s="1408" t="s">
        <v>18</v>
      </c>
      <c r="Q186" s="1175" t="s">
        <v>19</v>
      </c>
    </row>
    <row r="187" spans="1:17" x14ac:dyDescent="0.25">
      <c r="A187" s="3071" t="s">
        <v>186</v>
      </c>
      <c r="B187" s="3072"/>
      <c r="C187" s="1454">
        <f>SUM(D187+E187)</f>
        <v>30</v>
      </c>
      <c r="D187" s="230">
        <f t="shared" ref="D187:E189" si="43">SUM(F187+H187+J187+L187+N187+P187)</f>
        <v>15</v>
      </c>
      <c r="E187" s="1436">
        <f t="shared" si="43"/>
        <v>15</v>
      </c>
      <c r="F187" s="1424">
        <v>1</v>
      </c>
      <c r="G187" s="1427">
        <v>1</v>
      </c>
      <c r="H187" s="1424">
        <v>8</v>
      </c>
      <c r="I187" s="1425">
        <v>3</v>
      </c>
      <c r="J187" s="1445">
        <v>3</v>
      </c>
      <c r="K187" s="1425">
        <v>2</v>
      </c>
      <c r="L187" s="1445">
        <v>2</v>
      </c>
      <c r="M187" s="1427">
        <v>7</v>
      </c>
      <c r="N187" s="1424">
        <v>1</v>
      </c>
      <c r="O187" s="1425">
        <v>1</v>
      </c>
      <c r="P187" s="1445">
        <v>0</v>
      </c>
      <c r="Q187" s="1425">
        <v>1</v>
      </c>
    </row>
    <row r="188" spans="1:17" x14ac:dyDescent="0.25">
      <c r="A188" s="2557" t="s">
        <v>187</v>
      </c>
      <c r="B188" s="2518"/>
      <c r="C188" s="240">
        <f>SUM(D188+E188)</f>
        <v>134</v>
      </c>
      <c r="D188" s="241">
        <f t="shared" si="43"/>
        <v>82</v>
      </c>
      <c r="E188" s="292">
        <f t="shared" si="43"/>
        <v>52</v>
      </c>
      <c r="F188" s="799">
        <v>25</v>
      </c>
      <c r="G188" s="293">
        <v>9</v>
      </c>
      <c r="H188" s="799">
        <v>17</v>
      </c>
      <c r="I188" s="260">
        <v>9</v>
      </c>
      <c r="J188" s="294">
        <v>14</v>
      </c>
      <c r="K188" s="260">
        <v>5</v>
      </c>
      <c r="L188" s="294">
        <v>14</v>
      </c>
      <c r="M188" s="293">
        <v>14</v>
      </c>
      <c r="N188" s="799">
        <v>9</v>
      </c>
      <c r="O188" s="260">
        <v>7</v>
      </c>
      <c r="P188" s="294">
        <v>3</v>
      </c>
      <c r="Q188" s="260">
        <v>8</v>
      </c>
    </row>
    <row r="189" spans="1:17" ht="15" customHeight="1" x14ac:dyDescent="0.25">
      <c r="A189" s="2558" t="s">
        <v>188</v>
      </c>
      <c r="B189" s="2559"/>
      <c r="C189" s="299">
        <f>SUM(D189+E189)</f>
        <v>34</v>
      </c>
      <c r="D189" s="241">
        <f t="shared" si="43"/>
        <v>11</v>
      </c>
      <c r="E189" s="106">
        <f t="shared" si="43"/>
        <v>23</v>
      </c>
      <c r="F189" s="51">
        <v>5</v>
      </c>
      <c r="G189" s="54">
        <v>3</v>
      </c>
      <c r="H189" s="51">
        <v>4</v>
      </c>
      <c r="I189" s="52">
        <v>7</v>
      </c>
      <c r="J189" s="132">
        <v>1</v>
      </c>
      <c r="K189" s="52">
        <v>6</v>
      </c>
      <c r="L189" s="132">
        <v>0</v>
      </c>
      <c r="M189" s="54">
        <v>4</v>
      </c>
      <c r="N189" s="51">
        <v>0</v>
      </c>
      <c r="O189" s="52">
        <v>1</v>
      </c>
      <c r="P189" s="132">
        <v>1</v>
      </c>
      <c r="Q189" s="52">
        <v>2</v>
      </c>
    </row>
    <row r="190" spans="1:17" x14ac:dyDescent="0.25">
      <c r="A190" s="3055" t="s">
        <v>65</v>
      </c>
      <c r="B190" s="3056"/>
      <c r="C190" s="1237">
        <f t="shared" ref="C190:Q190" si="44">SUM(C187:C189)</f>
        <v>198</v>
      </c>
      <c r="D190" s="1287">
        <f t="shared" si="44"/>
        <v>108</v>
      </c>
      <c r="E190" s="1453">
        <f t="shared" si="44"/>
        <v>90</v>
      </c>
      <c r="F190" s="1237">
        <f t="shared" si="44"/>
        <v>31</v>
      </c>
      <c r="G190" s="1453">
        <f t="shared" si="44"/>
        <v>13</v>
      </c>
      <c r="H190" s="1237">
        <f t="shared" si="44"/>
        <v>29</v>
      </c>
      <c r="I190" s="1453">
        <f t="shared" si="44"/>
        <v>19</v>
      </c>
      <c r="J190" s="1237">
        <f t="shared" si="44"/>
        <v>18</v>
      </c>
      <c r="K190" s="1453">
        <f t="shared" si="44"/>
        <v>13</v>
      </c>
      <c r="L190" s="1237">
        <f t="shared" si="44"/>
        <v>16</v>
      </c>
      <c r="M190" s="1453">
        <f t="shared" si="44"/>
        <v>25</v>
      </c>
      <c r="N190" s="1237">
        <f t="shared" si="44"/>
        <v>10</v>
      </c>
      <c r="O190" s="1453">
        <f t="shared" si="44"/>
        <v>9</v>
      </c>
      <c r="P190" s="1237">
        <f t="shared" si="44"/>
        <v>4</v>
      </c>
      <c r="Q190" s="1242">
        <f t="shared" si="44"/>
        <v>11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2933" t="s">
        <v>191</v>
      </c>
      <c r="B193" s="2472"/>
      <c r="C193" s="3082" t="s">
        <v>116</v>
      </c>
      <c r="D193" s="2561"/>
      <c r="E193" s="3083"/>
      <c r="F193" s="3061" t="s">
        <v>6</v>
      </c>
      <c r="G193" s="3062"/>
      <c r="H193" s="3062"/>
      <c r="I193" s="3062"/>
      <c r="J193" s="3062"/>
      <c r="K193" s="3062"/>
      <c r="L193" s="3062"/>
      <c r="M193" s="3062"/>
      <c r="N193" s="3062"/>
      <c r="O193" s="3062"/>
      <c r="P193" s="3062"/>
      <c r="Q193" s="3062"/>
      <c r="R193" s="3062"/>
      <c r="S193" s="3062"/>
      <c r="T193" s="3062"/>
      <c r="U193" s="3075"/>
    </row>
    <row r="194" spans="1:94" ht="15" customHeight="1" x14ac:dyDescent="0.25">
      <c r="A194" s="2759"/>
      <c r="B194" s="2489"/>
      <c r="C194" s="2563"/>
      <c r="D194" s="2564"/>
      <c r="E194" s="2565"/>
      <c r="F194" s="2985" t="s">
        <v>159</v>
      </c>
      <c r="G194" s="2987"/>
      <c r="H194" s="3084" t="s">
        <v>139</v>
      </c>
      <c r="I194" s="2987"/>
      <c r="J194" s="2985" t="s">
        <v>109</v>
      </c>
      <c r="K194" s="2987"/>
      <c r="L194" s="3084" t="s">
        <v>110</v>
      </c>
      <c r="M194" s="2987"/>
      <c r="N194" s="3084" t="s">
        <v>140</v>
      </c>
      <c r="O194" s="2987"/>
      <c r="P194" s="3084" t="s">
        <v>192</v>
      </c>
      <c r="Q194" s="2987"/>
      <c r="R194" s="3084" t="s">
        <v>193</v>
      </c>
      <c r="S194" s="2987"/>
      <c r="T194" s="2501" t="s">
        <v>194</v>
      </c>
      <c r="U194" s="2494"/>
    </row>
    <row r="195" spans="1:94" x14ac:dyDescent="0.25">
      <c r="A195" s="2541"/>
      <c r="B195" s="2475"/>
      <c r="C195" s="1278" t="s">
        <v>17</v>
      </c>
      <c r="D195" s="1406" t="s">
        <v>18</v>
      </c>
      <c r="E195" s="1407" t="s">
        <v>19</v>
      </c>
      <c r="F195" s="1278" t="s">
        <v>18</v>
      </c>
      <c r="G195" s="1280" t="s">
        <v>19</v>
      </c>
      <c r="H195" s="1406" t="s">
        <v>18</v>
      </c>
      <c r="I195" s="1280" t="s">
        <v>19</v>
      </c>
      <c r="J195" s="1278" t="s">
        <v>18</v>
      </c>
      <c r="K195" s="1280" t="s">
        <v>19</v>
      </c>
      <c r="L195" s="1406" t="s">
        <v>18</v>
      </c>
      <c r="M195" s="1280" t="s">
        <v>19</v>
      </c>
      <c r="N195" s="1406" t="s">
        <v>18</v>
      </c>
      <c r="O195" s="1280" t="s">
        <v>19</v>
      </c>
      <c r="P195" s="1406" t="s">
        <v>18</v>
      </c>
      <c r="Q195" s="1280" t="s">
        <v>19</v>
      </c>
      <c r="R195" s="1406" t="s">
        <v>18</v>
      </c>
      <c r="S195" s="1280" t="s">
        <v>19</v>
      </c>
      <c r="T195" s="1406" t="s">
        <v>18</v>
      </c>
      <c r="U195" s="1280" t="s">
        <v>19</v>
      </c>
    </row>
    <row r="196" spans="1:94" x14ac:dyDescent="0.25">
      <c r="A196" s="3085" t="s">
        <v>195</v>
      </c>
      <c r="B196" s="3086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087" t="s">
        <v>197</v>
      </c>
      <c r="B198" s="3088"/>
      <c r="C198" s="1235">
        <f>SUM(D198+E198)</f>
        <v>0</v>
      </c>
      <c r="D198" s="1439">
        <f t="shared" si="45"/>
        <v>0</v>
      </c>
      <c r="E198" s="1420">
        <f t="shared" si="45"/>
        <v>0</v>
      </c>
      <c r="F198" s="1237">
        <f t="shared" ref="F198:U198" si="46">SUM(F196:F197)</f>
        <v>0</v>
      </c>
      <c r="G198" s="1242">
        <f t="shared" si="46"/>
        <v>0</v>
      </c>
      <c r="H198" s="1453">
        <f t="shared" si="46"/>
        <v>0</v>
      </c>
      <c r="I198" s="1242">
        <f t="shared" si="46"/>
        <v>0</v>
      </c>
      <c r="J198" s="1237">
        <f t="shared" si="46"/>
        <v>0</v>
      </c>
      <c r="K198" s="1242">
        <f t="shared" si="46"/>
        <v>0</v>
      </c>
      <c r="L198" s="1453">
        <f t="shared" si="46"/>
        <v>0</v>
      </c>
      <c r="M198" s="1242">
        <f t="shared" si="46"/>
        <v>0</v>
      </c>
      <c r="N198" s="1453">
        <f t="shared" si="46"/>
        <v>0</v>
      </c>
      <c r="O198" s="1242">
        <f t="shared" si="46"/>
        <v>0</v>
      </c>
      <c r="P198" s="1453">
        <f t="shared" si="46"/>
        <v>0</v>
      </c>
      <c r="Q198" s="1242">
        <f t="shared" si="46"/>
        <v>0</v>
      </c>
      <c r="R198" s="1453">
        <f t="shared" si="46"/>
        <v>0</v>
      </c>
      <c r="S198" s="1242">
        <f t="shared" si="46"/>
        <v>0</v>
      </c>
      <c r="T198" s="1453">
        <f t="shared" si="46"/>
        <v>0</v>
      </c>
      <c r="U198" s="1242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089" t="s">
        <v>199</v>
      </c>
      <c r="B200" s="2573"/>
      <c r="C200" s="3090" t="s">
        <v>65</v>
      </c>
      <c r="D200" s="2579"/>
      <c r="E200" s="2580"/>
      <c r="F200" s="3091" t="s">
        <v>6</v>
      </c>
      <c r="G200" s="3091"/>
      <c r="H200" s="3091"/>
      <c r="I200" s="3091"/>
      <c r="J200" s="3091"/>
      <c r="K200" s="3091"/>
      <c r="L200" s="3091"/>
      <c r="M200" s="3091"/>
      <c r="N200" s="3091"/>
      <c r="O200" s="3091"/>
      <c r="P200" s="3091"/>
      <c r="Q200" s="3091"/>
      <c r="R200" s="3091"/>
      <c r="S200" s="3091"/>
      <c r="T200" s="3091"/>
      <c r="U200" s="3091"/>
      <c r="V200" s="3091"/>
      <c r="W200" s="3091"/>
      <c r="X200" s="3091"/>
      <c r="Y200" s="3091"/>
      <c r="Z200" s="3091"/>
      <c r="AA200" s="3091"/>
      <c r="AB200" s="3091"/>
      <c r="AC200" s="2999"/>
      <c r="AD200" s="3093" t="s">
        <v>200</v>
      </c>
      <c r="AE200" s="2588"/>
      <c r="AF200" s="2591" t="s">
        <v>201</v>
      </c>
      <c r="AG200" s="2588"/>
      <c r="AH200" s="3094" t="s">
        <v>28</v>
      </c>
      <c r="AI200" s="3095" t="s">
        <v>29</v>
      </c>
    </row>
    <row r="201" spans="1:94" x14ac:dyDescent="0.25">
      <c r="A201" s="2775"/>
      <c r="B201" s="2575"/>
      <c r="C201" s="2581"/>
      <c r="D201" s="2582"/>
      <c r="E201" s="2583"/>
      <c r="F201" s="3061" t="s">
        <v>202</v>
      </c>
      <c r="G201" s="3075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092" t="s">
        <v>209</v>
      </c>
      <c r="U201" s="3092"/>
      <c r="V201" s="3092" t="s">
        <v>210</v>
      </c>
      <c r="W201" s="3092"/>
      <c r="X201" s="3092" t="s">
        <v>211</v>
      </c>
      <c r="Y201" s="3092"/>
      <c r="Z201" s="3084" t="s">
        <v>117</v>
      </c>
      <c r="AA201" s="2987"/>
      <c r="AB201" s="3084" t="s">
        <v>118</v>
      </c>
      <c r="AC201" s="3004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469" t="s">
        <v>212</v>
      </c>
      <c r="D202" s="307" t="s">
        <v>18</v>
      </c>
      <c r="E202" s="1180" t="s">
        <v>19</v>
      </c>
      <c r="F202" s="1289" t="s">
        <v>18</v>
      </c>
      <c r="G202" s="1290" t="s">
        <v>19</v>
      </c>
      <c r="H202" s="1289" t="s">
        <v>18</v>
      </c>
      <c r="I202" s="1290" t="s">
        <v>19</v>
      </c>
      <c r="J202" s="1289" t="s">
        <v>18</v>
      </c>
      <c r="K202" s="1290" t="s">
        <v>19</v>
      </c>
      <c r="L202" s="1289" t="s">
        <v>18</v>
      </c>
      <c r="M202" s="1290" t="s">
        <v>19</v>
      </c>
      <c r="N202" s="1289" t="s">
        <v>18</v>
      </c>
      <c r="O202" s="1290" t="s">
        <v>19</v>
      </c>
      <c r="P202" s="1289" t="s">
        <v>18</v>
      </c>
      <c r="Q202" s="1290" t="s">
        <v>19</v>
      </c>
      <c r="R202" s="1289" t="s">
        <v>18</v>
      </c>
      <c r="S202" s="1290" t="s">
        <v>19</v>
      </c>
      <c r="T202" s="1289" t="s">
        <v>18</v>
      </c>
      <c r="U202" s="1290" t="s">
        <v>19</v>
      </c>
      <c r="V202" s="1289" t="s">
        <v>18</v>
      </c>
      <c r="W202" s="1290" t="s">
        <v>19</v>
      </c>
      <c r="X202" s="1289" t="s">
        <v>18</v>
      </c>
      <c r="Y202" s="1290" t="s">
        <v>19</v>
      </c>
      <c r="Z202" s="1289" t="s">
        <v>18</v>
      </c>
      <c r="AA202" s="1290" t="s">
        <v>19</v>
      </c>
      <c r="AB202" s="1289" t="s">
        <v>18</v>
      </c>
      <c r="AC202" s="1291" t="s">
        <v>19</v>
      </c>
      <c r="AD202" s="1470" t="s">
        <v>18</v>
      </c>
      <c r="AE202" s="1290" t="s">
        <v>19</v>
      </c>
      <c r="AF202" s="1470" t="s">
        <v>18</v>
      </c>
      <c r="AG202" s="1290" t="s">
        <v>19</v>
      </c>
      <c r="AH202" s="2595"/>
      <c r="AI202" s="2598" t="s">
        <v>19</v>
      </c>
    </row>
    <row r="203" spans="1:94" x14ac:dyDescent="0.25">
      <c r="A203" s="3096" t="s">
        <v>213</v>
      </c>
      <c r="B203" s="1471" t="s">
        <v>132</v>
      </c>
      <c r="C203" s="1472">
        <f>SUM(D203+E203)</f>
        <v>0</v>
      </c>
      <c r="D203" s="1473">
        <f>SUM(F203+H203+J203+L203+N203+P203+R203+T203+V203+X203+Z203+AB203)</f>
        <v>0</v>
      </c>
      <c r="E203" s="1474">
        <f>SUM(G203+I203+K203+M203+O203+Q203+S203+U203+W203+Y203+AA203+AC203)</f>
        <v>0</v>
      </c>
      <c r="F203" s="1475"/>
      <c r="G203" s="1476"/>
      <c r="H203" s="1475"/>
      <c r="I203" s="1476"/>
      <c r="J203" s="1475"/>
      <c r="K203" s="1476"/>
      <c r="L203" s="1475"/>
      <c r="M203" s="1476"/>
      <c r="N203" s="1475"/>
      <c r="O203" s="1476"/>
      <c r="P203" s="1475"/>
      <c r="Q203" s="1477"/>
      <c r="R203" s="1475"/>
      <c r="S203" s="1477"/>
      <c r="T203" s="1475"/>
      <c r="U203" s="1476"/>
      <c r="V203" s="1475"/>
      <c r="W203" s="1476"/>
      <c r="X203" s="1475"/>
      <c r="Y203" s="1477"/>
      <c r="Z203" s="1475"/>
      <c r="AA203" s="1477"/>
      <c r="AB203" s="1475"/>
      <c r="AC203" s="1478"/>
      <c r="AD203" s="1476"/>
      <c r="AE203" s="1477"/>
      <c r="AF203" s="1476"/>
      <c r="AG203" s="1477"/>
      <c r="AH203" s="1479"/>
      <c r="AI203" s="1477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302">
        <f>SUM(D205+E205)</f>
        <v>0</v>
      </c>
      <c r="D205" s="1480">
        <f t="shared" ref="D205:AI205" si="47">SUM(D203+D204)</f>
        <v>0</v>
      </c>
      <c r="E205" s="1481">
        <f t="shared" si="47"/>
        <v>0</v>
      </c>
      <c r="F205" s="1302">
        <f t="shared" si="47"/>
        <v>0</v>
      </c>
      <c r="G205" s="1305">
        <f t="shared" si="47"/>
        <v>0</v>
      </c>
      <c r="H205" s="1302">
        <f t="shared" si="47"/>
        <v>0</v>
      </c>
      <c r="I205" s="1305">
        <f t="shared" si="47"/>
        <v>0</v>
      </c>
      <c r="J205" s="1302">
        <f t="shared" si="47"/>
        <v>0</v>
      </c>
      <c r="K205" s="1305">
        <f t="shared" si="47"/>
        <v>0</v>
      </c>
      <c r="L205" s="1302">
        <f t="shared" si="47"/>
        <v>0</v>
      </c>
      <c r="M205" s="1305">
        <f t="shared" si="47"/>
        <v>0</v>
      </c>
      <c r="N205" s="1302">
        <f t="shared" si="47"/>
        <v>0</v>
      </c>
      <c r="O205" s="1305">
        <f t="shared" si="47"/>
        <v>0</v>
      </c>
      <c r="P205" s="1302">
        <f t="shared" si="47"/>
        <v>0</v>
      </c>
      <c r="Q205" s="1305">
        <f t="shared" si="47"/>
        <v>0</v>
      </c>
      <c r="R205" s="1302">
        <f t="shared" si="47"/>
        <v>0</v>
      </c>
      <c r="S205" s="1305">
        <f t="shared" si="47"/>
        <v>0</v>
      </c>
      <c r="T205" s="1302">
        <f t="shared" si="47"/>
        <v>0</v>
      </c>
      <c r="U205" s="1305">
        <f t="shared" si="47"/>
        <v>0</v>
      </c>
      <c r="V205" s="1302">
        <f t="shared" si="47"/>
        <v>0</v>
      </c>
      <c r="W205" s="1305">
        <f t="shared" si="47"/>
        <v>0</v>
      </c>
      <c r="X205" s="1302">
        <f t="shared" si="47"/>
        <v>0</v>
      </c>
      <c r="Y205" s="1305">
        <f t="shared" si="47"/>
        <v>0</v>
      </c>
      <c r="Z205" s="1302">
        <f t="shared" si="47"/>
        <v>0</v>
      </c>
      <c r="AA205" s="1305">
        <f t="shared" si="47"/>
        <v>0</v>
      </c>
      <c r="AB205" s="1302">
        <f t="shared" si="47"/>
        <v>0</v>
      </c>
      <c r="AC205" s="1306">
        <f t="shared" si="47"/>
        <v>0</v>
      </c>
      <c r="AD205" s="1480">
        <f t="shared" si="47"/>
        <v>0</v>
      </c>
      <c r="AE205" s="1305">
        <f t="shared" si="47"/>
        <v>0</v>
      </c>
      <c r="AF205" s="1480">
        <f t="shared" si="47"/>
        <v>0</v>
      </c>
      <c r="AG205" s="1305">
        <f t="shared" si="47"/>
        <v>0</v>
      </c>
      <c r="AH205" s="1482">
        <f t="shared" si="47"/>
        <v>0</v>
      </c>
      <c r="AI205" s="1481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089" t="s">
        <v>216</v>
      </c>
      <c r="B207" s="2573"/>
      <c r="C207" s="2579" t="s">
        <v>65</v>
      </c>
      <c r="D207" s="2579"/>
      <c r="E207" s="2580"/>
      <c r="F207" s="3097" t="s">
        <v>6</v>
      </c>
      <c r="G207" s="3098"/>
      <c r="H207" s="3098"/>
      <c r="I207" s="3098"/>
      <c r="J207" s="3098"/>
      <c r="K207" s="3098"/>
      <c r="L207" s="3098"/>
      <c r="M207" s="3098"/>
      <c r="N207" s="3098"/>
      <c r="O207" s="3098"/>
      <c r="P207" s="3008" t="s">
        <v>217</v>
      </c>
      <c r="Q207" s="3098"/>
      <c r="R207" s="3098"/>
      <c r="S207" s="3093" t="s">
        <v>28</v>
      </c>
      <c r="T207" s="3095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2932" t="s">
        <v>218</v>
      </c>
      <c r="G208" s="2932"/>
      <c r="H208" s="2932" t="s">
        <v>31</v>
      </c>
      <c r="I208" s="2932"/>
      <c r="J208" s="2932" t="s">
        <v>137</v>
      </c>
      <c r="K208" s="2932"/>
      <c r="L208" s="2932" t="s">
        <v>219</v>
      </c>
      <c r="M208" s="2932"/>
      <c r="N208" s="2932" t="s">
        <v>220</v>
      </c>
      <c r="O208" s="3055"/>
      <c r="P208" s="3100" t="s">
        <v>221</v>
      </c>
      <c r="Q208" s="3099" t="s">
        <v>222</v>
      </c>
      <c r="R208" s="3089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180" t="s">
        <v>19</v>
      </c>
      <c r="F209" s="1289" t="s">
        <v>18</v>
      </c>
      <c r="G209" s="1290" t="s">
        <v>19</v>
      </c>
      <c r="H209" s="1289" t="s">
        <v>18</v>
      </c>
      <c r="I209" s="1290" t="s">
        <v>19</v>
      </c>
      <c r="J209" s="1289" t="s">
        <v>18</v>
      </c>
      <c r="K209" s="1290" t="s">
        <v>19</v>
      </c>
      <c r="L209" s="1289" t="s">
        <v>18</v>
      </c>
      <c r="M209" s="1290" t="s">
        <v>19</v>
      </c>
      <c r="N209" s="1289" t="s">
        <v>18</v>
      </c>
      <c r="O209" s="1308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101" t="s">
        <v>224</v>
      </c>
      <c r="B210" s="3102"/>
      <c r="C210" s="1473">
        <f>SUM(D210+E210)</f>
        <v>0</v>
      </c>
      <c r="D210" s="331">
        <f t="shared" ref="D210:E212" si="48">SUM(F210+H210+J210+L210+N210)</f>
        <v>0</v>
      </c>
      <c r="E210" s="1483">
        <f t="shared" si="48"/>
        <v>0</v>
      </c>
      <c r="F210" s="1475"/>
      <c r="G210" s="1477"/>
      <c r="H210" s="1475"/>
      <c r="I210" s="1477"/>
      <c r="J210" s="1475"/>
      <c r="K210" s="1477"/>
      <c r="L210" s="1475"/>
      <c r="M210" s="1477"/>
      <c r="N210" s="1475"/>
      <c r="O210" s="1310"/>
      <c r="P210" s="1484"/>
      <c r="Q210" s="334"/>
      <c r="R210" s="1485"/>
      <c r="S210" s="1484"/>
      <c r="T210" s="1486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089" t="s">
        <v>216</v>
      </c>
      <c r="B214" s="2573"/>
      <c r="C214" s="3055" t="s">
        <v>228</v>
      </c>
      <c r="D214" s="3070"/>
      <c r="E214" s="2471" t="s">
        <v>28</v>
      </c>
      <c r="F214" s="3103" t="s">
        <v>29</v>
      </c>
    </row>
    <row r="215" spans="1:93" x14ac:dyDescent="0.25">
      <c r="A215" s="2576"/>
      <c r="B215" s="2577"/>
      <c r="C215" s="1289" t="s">
        <v>18</v>
      </c>
      <c r="D215" s="1291" t="s">
        <v>19</v>
      </c>
      <c r="E215" s="2474"/>
      <c r="F215" s="2619"/>
    </row>
    <row r="216" spans="1:93" x14ac:dyDescent="0.25">
      <c r="A216" s="3108" t="s">
        <v>65</v>
      </c>
      <c r="B216" s="3109"/>
      <c r="C216" s="1314">
        <f>SUM(C217:C219)</f>
        <v>0</v>
      </c>
      <c r="D216" s="1487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110" t="s">
        <v>229</v>
      </c>
      <c r="B217" s="3111"/>
      <c r="C217" s="1475"/>
      <c r="D217" s="1478"/>
      <c r="E217" s="1310"/>
      <c r="F217" s="1486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181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181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182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181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183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104" t="s">
        <v>216</v>
      </c>
      <c r="B227" s="3104"/>
      <c r="C227" s="3104" t="s">
        <v>241</v>
      </c>
      <c r="D227" s="3015"/>
      <c r="E227" s="3105" t="s">
        <v>28</v>
      </c>
      <c r="F227" s="3017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104"/>
      <c r="B228" s="3104"/>
      <c r="C228" s="1488" t="s">
        <v>18</v>
      </c>
      <c r="D228" s="1317" t="s">
        <v>19</v>
      </c>
      <c r="E228" s="3105"/>
      <c r="F228" s="3017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106" t="s">
        <v>65</v>
      </c>
      <c r="B229" s="3106"/>
      <c r="C229" s="1489">
        <f>SUM(C230:C231)</f>
        <v>0</v>
      </c>
      <c r="D229" s="1319">
        <f>SUM(D230:D231)</f>
        <v>0</v>
      </c>
      <c r="E229" s="1490">
        <f>SUM(E230:E231)</f>
        <v>0</v>
      </c>
      <c r="F229" s="1321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107" t="s">
        <v>242</v>
      </c>
      <c r="B230" s="3107"/>
      <c r="C230" s="1491"/>
      <c r="D230" s="1492"/>
      <c r="E230" s="1493"/>
      <c r="F230" s="1494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112" t="s">
        <v>244</v>
      </c>
      <c r="B232" s="1495" t="s">
        <v>245</v>
      </c>
      <c r="C232" s="1491"/>
      <c r="D232" s="1492"/>
      <c r="E232" s="1493"/>
      <c r="F232" s="1494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112"/>
      <c r="B233" s="1184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112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112"/>
      <c r="B235" s="1184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089" t="s">
        <v>250</v>
      </c>
      <c r="B237" s="2573"/>
      <c r="C237" s="3055" t="s">
        <v>251</v>
      </c>
      <c r="D237" s="3057"/>
      <c r="E237" s="3056"/>
    </row>
    <row r="238" spans="1:92" x14ac:dyDescent="0.25">
      <c r="A238" s="2775"/>
      <c r="B238" s="2575"/>
      <c r="C238" s="3113" t="s">
        <v>252</v>
      </c>
      <c r="D238" s="3055" t="s">
        <v>253</v>
      </c>
      <c r="E238" s="3056"/>
    </row>
    <row r="239" spans="1:92" x14ac:dyDescent="0.25">
      <c r="A239" s="2576"/>
      <c r="B239" s="2577"/>
      <c r="C239" s="2642"/>
      <c r="D239" s="1496" t="s">
        <v>254</v>
      </c>
      <c r="E239" s="1290" t="s">
        <v>255</v>
      </c>
    </row>
    <row r="240" spans="1:92" x14ac:dyDescent="0.25">
      <c r="A240" s="3110" t="s">
        <v>256</v>
      </c>
      <c r="B240" s="3111"/>
      <c r="C240" s="1497"/>
      <c r="D240" s="1475"/>
      <c r="E240" s="1477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115" t="s">
        <v>59</v>
      </c>
      <c r="B260" s="3115"/>
      <c r="C260" s="2933" t="s">
        <v>65</v>
      </c>
      <c r="D260" s="2471"/>
      <c r="E260" s="2472"/>
      <c r="F260" s="2932" t="s">
        <v>6</v>
      </c>
      <c r="G260" s="2932"/>
      <c r="H260" s="2932"/>
      <c r="I260" s="2932"/>
      <c r="J260" s="2932"/>
      <c r="K260" s="2932"/>
      <c r="L260" s="2932"/>
      <c r="M260" s="2932"/>
      <c r="N260" s="2932"/>
      <c r="O260" s="2932"/>
      <c r="P260" s="3114" t="s">
        <v>270</v>
      </c>
      <c r="Q260" s="453"/>
      <c r="R260" s="453"/>
    </row>
    <row r="261" spans="1:49" x14ac:dyDescent="0.25">
      <c r="A261" s="3115"/>
      <c r="B261" s="3115"/>
      <c r="C261" s="2541"/>
      <c r="D261" s="2474"/>
      <c r="E261" s="2475"/>
      <c r="F261" s="3055" t="s">
        <v>159</v>
      </c>
      <c r="G261" s="3056"/>
      <c r="H261" s="3055" t="s">
        <v>139</v>
      </c>
      <c r="I261" s="3056"/>
      <c r="J261" s="3055" t="s">
        <v>109</v>
      </c>
      <c r="K261" s="3056"/>
      <c r="L261" s="2985" t="s">
        <v>110</v>
      </c>
      <c r="M261" s="2987"/>
      <c r="N261" s="3084" t="s">
        <v>140</v>
      </c>
      <c r="O261" s="2987"/>
      <c r="P261" s="2665"/>
      <c r="Q261" s="454"/>
      <c r="R261" s="2673"/>
    </row>
    <row r="262" spans="1:49" x14ac:dyDescent="0.25">
      <c r="A262" s="3115"/>
      <c r="B262" s="3115"/>
      <c r="C262" s="1416" t="s">
        <v>17</v>
      </c>
      <c r="D262" s="455" t="s">
        <v>18</v>
      </c>
      <c r="E262" s="1176" t="s">
        <v>19</v>
      </c>
      <c r="F262" s="1408" t="s">
        <v>18</v>
      </c>
      <c r="G262" s="1176" t="s">
        <v>19</v>
      </c>
      <c r="H262" s="1408" t="s">
        <v>18</v>
      </c>
      <c r="I262" s="1176" t="s">
        <v>19</v>
      </c>
      <c r="J262" s="1408" t="s">
        <v>18</v>
      </c>
      <c r="K262" s="1176" t="s">
        <v>19</v>
      </c>
      <c r="L262" s="1278" t="s">
        <v>18</v>
      </c>
      <c r="M262" s="1173" t="s">
        <v>19</v>
      </c>
      <c r="N262" s="1406" t="s">
        <v>18</v>
      </c>
      <c r="O262" s="1280" t="s">
        <v>19</v>
      </c>
      <c r="P262" s="2666"/>
      <c r="Q262" s="454"/>
      <c r="R262" s="2673"/>
    </row>
    <row r="263" spans="1:49" x14ac:dyDescent="0.25">
      <c r="A263" s="3116" t="s">
        <v>170</v>
      </c>
      <c r="B263" s="1498" t="s">
        <v>271</v>
      </c>
      <c r="C263" s="1454">
        <f t="shared" ref="C263:C268" si="73">SUM(D263:E263)</f>
        <v>0</v>
      </c>
      <c r="D263" s="1455">
        <f t="shared" ref="D263:E268" si="74">+F263+H263+J263+L263+N263</f>
        <v>0</v>
      </c>
      <c r="E263" s="1436">
        <f t="shared" si="74"/>
        <v>0</v>
      </c>
      <c r="F263" s="1445"/>
      <c r="G263" s="1425"/>
      <c r="H263" s="1424"/>
      <c r="I263" s="1425"/>
      <c r="J263" s="1424"/>
      <c r="K263" s="1425"/>
      <c r="L263" s="1424"/>
      <c r="M263" s="1425"/>
      <c r="N263" s="1445"/>
      <c r="O263" s="1425"/>
      <c r="P263" s="1499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116" t="s">
        <v>174</v>
      </c>
      <c r="B266" s="1498" t="s">
        <v>271</v>
      </c>
      <c r="C266" s="1454">
        <f t="shared" si="73"/>
        <v>0</v>
      </c>
      <c r="D266" s="1455">
        <f t="shared" si="74"/>
        <v>0</v>
      </c>
      <c r="E266" s="1436">
        <f t="shared" si="74"/>
        <v>0</v>
      </c>
      <c r="F266" s="1445"/>
      <c r="G266" s="1425"/>
      <c r="H266" s="1424"/>
      <c r="I266" s="1425"/>
      <c r="J266" s="1424"/>
      <c r="K266" s="1425"/>
      <c r="L266" s="1424"/>
      <c r="M266" s="1425"/>
      <c r="N266" s="1445"/>
      <c r="O266" s="1427"/>
      <c r="P266" s="1500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117" t="s">
        <v>25</v>
      </c>
      <c r="B270" s="3117" t="s">
        <v>273</v>
      </c>
      <c r="C270" s="3118" t="s">
        <v>274</v>
      </c>
      <c r="D270" s="2681"/>
      <c r="E270" s="2682"/>
      <c r="F270" s="3119" t="s">
        <v>6</v>
      </c>
      <c r="G270" s="3120"/>
      <c r="H270" s="3120"/>
      <c r="I270" s="3120"/>
      <c r="J270" s="3120"/>
      <c r="K270" s="3120"/>
      <c r="L270" s="3120"/>
      <c r="M270" s="3120"/>
      <c r="N270" s="3120"/>
      <c r="O270" s="3120"/>
      <c r="P270" s="3120"/>
      <c r="Q270" s="3120"/>
      <c r="R270" s="3120"/>
      <c r="S270" s="3120"/>
      <c r="T270" s="3120"/>
      <c r="U270" s="3120"/>
      <c r="V270" s="3120"/>
      <c r="W270" s="3120"/>
      <c r="X270" s="3120"/>
      <c r="Y270" s="3120"/>
      <c r="Z270" s="3120"/>
      <c r="AA270" s="3120"/>
      <c r="AB270" s="3120"/>
      <c r="AC270" s="3120"/>
      <c r="AD270" s="3120"/>
      <c r="AE270" s="3120"/>
      <c r="AF270" s="3120"/>
      <c r="AG270" s="3120"/>
      <c r="AH270" s="3120"/>
      <c r="AI270" s="3120"/>
      <c r="AJ270" s="3120"/>
      <c r="AK270" s="3120"/>
      <c r="AL270" s="3120"/>
      <c r="AM270" s="3121"/>
      <c r="AN270" s="3036" t="s">
        <v>275</v>
      </c>
      <c r="AO270" s="3120"/>
      <c r="AP270" s="3120"/>
      <c r="AQ270" s="3120"/>
      <c r="AR270" s="3120"/>
      <c r="AS270" s="3120"/>
      <c r="AT270" s="3120"/>
      <c r="AU270" s="3121"/>
      <c r="AV270" s="2682" t="s">
        <v>276</v>
      </c>
      <c r="AW270" s="3124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119" t="s">
        <v>159</v>
      </c>
      <c r="G271" s="3125"/>
      <c r="H271" s="3119" t="s">
        <v>139</v>
      </c>
      <c r="I271" s="3125"/>
      <c r="J271" s="3119" t="s">
        <v>109</v>
      </c>
      <c r="K271" s="3125"/>
      <c r="L271" s="3119" t="s">
        <v>110</v>
      </c>
      <c r="M271" s="3125"/>
      <c r="N271" s="3119" t="s">
        <v>140</v>
      </c>
      <c r="O271" s="3125"/>
      <c r="P271" s="3122" t="s">
        <v>160</v>
      </c>
      <c r="Q271" s="3123"/>
      <c r="R271" s="3122" t="s">
        <v>161</v>
      </c>
      <c r="S271" s="3123"/>
      <c r="T271" s="3122" t="s">
        <v>162</v>
      </c>
      <c r="U271" s="3123"/>
      <c r="V271" s="3122" t="s">
        <v>163</v>
      </c>
      <c r="W271" s="3123"/>
      <c r="X271" s="3122" t="s">
        <v>164</v>
      </c>
      <c r="Y271" s="3123"/>
      <c r="Z271" s="3122" t="s">
        <v>165</v>
      </c>
      <c r="AA271" s="3123"/>
      <c r="AB271" s="3122" t="s">
        <v>166</v>
      </c>
      <c r="AC271" s="3123"/>
      <c r="AD271" s="3122" t="s">
        <v>167</v>
      </c>
      <c r="AE271" s="3123"/>
      <c r="AF271" s="3122" t="s">
        <v>142</v>
      </c>
      <c r="AG271" s="3123"/>
      <c r="AH271" s="3122" t="s">
        <v>168</v>
      </c>
      <c r="AI271" s="3123"/>
      <c r="AJ271" s="3122" t="s">
        <v>169</v>
      </c>
      <c r="AK271" s="3123"/>
      <c r="AL271" s="3122" t="s">
        <v>124</v>
      </c>
      <c r="AM271" s="3126"/>
      <c r="AN271" s="3036" t="s">
        <v>277</v>
      </c>
      <c r="AO271" s="3125"/>
      <c r="AP271" s="3119" t="s">
        <v>278</v>
      </c>
      <c r="AQ271" s="3125"/>
      <c r="AR271" s="3119" t="s">
        <v>279</v>
      </c>
      <c r="AS271" s="3125"/>
      <c r="AT271" s="3119" t="s">
        <v>280</v>
      </c>
      <c r="AU271" s="3121"/>
      <c r="AV271" s="2692"/>
      <c r="AW271" s="2820"/>
    </row>
    <row r="272" spans="1:49" x14ac:dyDescent="0.25">
      <c r="A272" s="2679"/>
      <c r="B272" s="2679"/>
      <c r="C272" s="1332" t="s">
        <v>17</v>
      </c>
      <c r="D272" s="471" t="s">
        <v>18</v>
      </c>
      <c r="E272" s="1185" t="s">
        <v>19</v>
      </c>
      <c r="F272" s="1332" t="s">
        <v>18</v>
      </c>
      <c r="G272" s="1185" t="s">
        <v>19</v>
      </c>
      <c r="H272" s="1332" t="s">
        <v>18</v>
      </c>
      <c r="I272" s="1185" t="s">
        <v>19</v>
      </c>
      <c r="J272" s="1332" t="s">
        <v>18</v>
      </c>
      <c r="K272" s="1185" t="s">
        <v>19</v>
      </c>
      <c r="L272" s="1332" t="s">
        <v>18</v>
      </c>
      <c r="M272" s="1185" t="s">
        <v>19</v>
      </c>
      <c r="N272" s="1332" t="s">
        <v>18</v>
      </c>
      <c r="O272" s="1185" t="s">
        <v>19</v>
      </c>
      <c r="P272" s="1332" t="s">
        <v>18</v>
      </c>
      <c r="Q272" s="1185" t="s">
        <v>19</v>
      </c>
      <c r="R272" s="1332" t="s">
        <v>18</v>
      </c>
      <c r="S272" s="1185" t="s">
        <v>19</v>
      </c>
      <c r="T272" s="1332" t="s">
        <v>18</v>
      </c>
      <c r="U272" s="1185" t="s">
        <v>19</v>
      </c>
      <c r="V272" s="1332" t="s">
        <v>18</v>
      </c>
      <c r="W272" s="1185" t="s">
        <v>19</v>
      </c>
      <c r="X272" s="1332" t="s">
        <v>18</v>
      </c>
      <c r="Y272" s="1185" t="s">
        <v>19</v>
      </c>
      <c r="Z272" s="1332" t="s">
        <v>18</v>
      </c>
      <c r="AA272" s="1185" t="s">
        <v>19</v>
      </c>
      <c r="AB272" s="1332" t="s">
        <v>18</v>
      </c>
      <c r="AC272" s="1185" t="s">
        <v>19</v>
      </c>
      <c r="AD272" s="1332" t="s">
        <v>18</v>
      </c>
      <c r="AE272" s="1185" t="s">
        <v>19</v>
      </c>
      <c r="AF272" s="1332" t="s">
        <v>18</v>
      </c>
      <c r="AG272" s="1185" t="s">
        <v>19</v>
      </c>
      <c r="AH272" s="1332" t="s">
        <v>18</v>
      </c>
      <c r="AI272" s="1185" t="s">
        <v>19</v>
      </c>
      <c r="AJ272" s="1332" t="s">
        <v>18</v>
      </c>
      <c r="AK272" s="1185" t="s">
        <v>19</v>
      </c>
      <c r="AL272" s="1332" t="s">
        <v>18</v>
      </c>
      <c r="AM272" s="473" t="s">
        <v>19</v>
      </c>
      <c r="AN272" s="1332" t="s">
        <v>18</v>
      </c>
      <c r="AO272" s="1185" t="s">
        <v>19</v>
      </c>
      <c r="AP272" s="1332" t="s">
        <v>18</v>
      </c>
      <c r="AQ272" s="1185" t="s">
        <v>19</v>
      </c>
      <c r="AR272" s="1332" t="s">
        <v>18</v>
      </c>
      <c r="AS272" s="1185" t="s">
        <v>19</v>
      </c>
      <c r="AT272" s="1332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1501" t="s">
        <v>282</v>
      </c>
      <c r="C273" s="1502">
        <f t="shared" ref="C273:C321" si="75">SUM(D273,E273)</f>
        <v>0</v>
      </c>
      <c r="D273" s="1503">
        <f t="shared" ref="D273:E304" si="76">SUM(F273,H273,J273,L273,N273,P273,R273,T273,V273,X273,Z273,AB273,AD273,AF273,AH273,AJ273,AL273)</f>
        <v>0</v>
      </c>
      <c r="E273" s="1504">
        <f t="shared" si="76"/>
        <v>0</v>
      </c>
      <c r="F273" s="1505"/>
      <c r="G273" s="1506"/>
      <c r="H273" s="1505"/>
      <c r="I273" s="1506"/>
      <c r="J273" s="1505"/>
      <c r="K273" s="1506"/>
      <c r="L273" s="1505"/>
      <c r="M273" s="1506"/>
      <c r="N273" s="1505"/>
      <c r="O273" s="1506"/>
      <c r="P273" s="1505"/>
      <c r="Q273" s="1506"/>
      <c r="R273" s="1505"/>
      <c r="S273" s="1506"/>
      <c r="T273" s="1505"/>
      <c r="U273" s="1506"/>
      <c r="V273" s="1505"/>
      <c r="W273" s="1506"/>
      <c r="X273" s="1505"/>
      <c r="Y273" s="1506"/>
      <c r="Z273" s="1505"/>
      <c r="AA273" s="1506"/>
      <c r="AB273" s="1505"/>
      <c r="AC273" s="1506"/>
      <c r="AD273" s="1505"/>
      <c r="AE273" s="1506"/>
      <c r="AF273" s="1505"/>
      <c r="AG273" s="1506"/>
      <c r="AH273" s="1505"/>
      <c r="AI273" s="1506"/>
      <c r="AJ273" s="1505"/>
      <c r="AK273" s="1506"/>
      <c r="AL273" s="1505"/>
      <c r="AM273" s="1507"/>
      <c r="AN273" s="1502"/>
      <c r="AO273" s="1502"/>
      <c r="AP273" s="1505"/>
      <c r="AQ273" s="1506"/>
      <c r="AR273" s="1505"/>
      <c r="AS273" s="1506"/>
      <c r="AT273" s="1505"/>
      <c r="AU273" s="1507"/>
      <c r="AV273" s="1508"/>
      <c r="AW273" s="1509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510" t="s">
        <v>284</v>
      </c>
      <c r="C275" s="1343">
        <f t="shared" si="75"/>
        <v>0</v>
      </c>
      <c r="D275" s="1511">
        <f t="shared" si="76"/>
        <v>0</v>
      </c>
      <c r="E275" s="1512">
        <f t="shared" si="76"/>
        <v>0</v>
      </c>
      <c r="F275" s="1346">
        <f t="shared" ref="F275:AW275" si="77">SUM(F273:F274)</f>
        <v>0</v>
      </c>
      <c r="G275" s="1513">
        <f t="shared" si="77"/>
        <v>0</v>
      </c>
      <c r="H275" s="1346">
        <f t="shared" si="77"/>
        <v>0</v>
      </c>
      <c r="I275" s="1513">
        <f t="shared" si="77"/>
        <v>0</v>
      </c>
      <c r="J275" s="1346">
        <f t="shared" si="77"/>
        <v>0</v>
      </c>
      <c r="K275" s="1348">
        <f t="shared" si="77"/>
        <v>0</v>
      </c>
      <c r="L275" s="1346">
        <f t="shared" si="77"/>
        <v>0</v>
      </c>
      <c r="M275" s="1348">
        <f t="shared" si="77"/>
        <v>0</v>
      </c>
      <c r="N275" s="1346">
        <f t="shared" si="77"/>
        <v>0</v>
      </c>
      <c r="O275" s="1348">
        <f t="shared" si="77"/>
        <v>0</v>
      </c>
      <c r="P275" s="1346">
        <f t="shared" si="77"/>
        <v>0</v>
      </c>
      <c r="Q275" s="1348">
        <f t="shared" si="77"/>
        <v>0</v>
      </c>
      <c r="R275" s="1346">
        <f t="shared" si="77"/>
        <v>0</v>
      </c>
      <c r="S275" s="1348">
        <f t="shared" si="77"/>
        <v>0</v>
      </c>
      <c r="T275" s="1346">
        <f t="shared" si="77"/>
        <v>0</v>
      </c>
      <c r="U275" s="1348">
        <f t="shared" si="77"/>
        <v>0</v>
      </c>
      <c r="V275" s="1346">
        <f t="shared" si="77"/>
        <v>0</v>
      </c>
      <c r="W275" s="1348">
        <f t="shared" si="77"/>
        <v>0</v>
      </c>
      <c r="X275" s="1346">
        <f t="shared" si="77"/>
        <v>0</v>
      </c>
      <c r="Y275" s="1348">
        <f t="shared" si="77"/>
        <v>0</v>
      </c>
      <c r="Z275" s="1346">
        <f t="shared" si="77"/>
        <v>0</v>
      </c>
      <c r="AA275" s="1348">
        <f t="shared" si="77"/>
        <v>0</v>
      </c>
      <c r="AB275" s="1346">
        <f t="shared" si="77"/>
        <v>0</v>
      </c>
      <c r="AC275" s="1348">
        <f t="shared" si="77"/>
        <v>0</v>
      </c>
      <c r="AD275" s="1346">
        <f t="shared" si="77"/>
        <v>0</v>
      </c>
      <c r="AE275" s="1348">
        <f t="shared" si="77"/>
        <v>0</v>
      </c>
      <c r="AF275" s="1346">
        <f t="shared" si="77"/>
        <v>0</v>
      </c>
      <c r="AG275" s="1348">
        <f t="shared" si="77"/>
        <v>0</v>
      </c>
      <c r="AH275" s="1346">
        <f t="shared" si="77"/>
        <v>0</v>
      </c>
      <c r="AI275" s="1348">
        <f t="shared" si="77"/>
        <v>0</v>
      </c>
      <c r="AJ275" s="1346">
        <f t="shared" si="77"/>
        <v>0</v>
      </c>
      <c r="AK275" s="1348">
        <f t="shared" si="77"/>
        <v>0</v>
      </c>
      <c r="AL275" s="1514">
        <f t="shared" si="77"/>
        <v>0</v>
      </c>
      <c r="AM275" s="1350">
        <f t="shared" si="77"/>
        <v>0</v>
      </c>
      <c r="AN275" s="1343">
        <f t="shared" si="77"/>
        <v>0</v>
      </c>
      <c r="AO275" s="1343">
        <f t="shared" si="77"/>
        <v>0</v>
      </c>
      <c r="AP275" s="1346">
        <f t="shared" si="77"/>
        <v>0</v>
      </c>
      <c r="AQ275" s="1348">
        <f t="shared" si="77"/>
        <v>0</v>
      </c>
      <c r="AR275" s="1346">
        <f t="shared" si="77"/>
        <v>0</v>
      </c>
      <c r="AS275" s="1348">
        <f t="shared" si="77"/>
        <v>0</v>
      </c>
      <c r="AT275" s="1514">
        <f t="shared" si="77"/>
        <v>0</v>
      </c>
      <c r="AU275" s="1350">
        <f t="shared" si="77"/>
        <v>0</v>
      </c>
      <c r="AV275" s="1513">
        <f t="shared" si="77"/>
        <v>0</v>
      </c>
      <c r="AW275" s="1515">
        <f t="shared" si="77"/>
        <v>0</v>
      </c>
    </row>
    <row r="276" spans="1:90" ht="15" customHeight="1" x14ac:dyDescent="0.25">
      <c r="A276" s="2698" t="s">
        <v>285</v>
      </c>
      <c r="B276" s="1501" t="s">
        <v>282</v>
      </c>
      <c r="C276" s="1502">
        <f t="shared" si="75"/>
        <v>0</v>
      </c>
      <c r="D276" s="1503">
        <f t="shared" si="76"/>
        <v>0</v>
      </c>
      <c r="E276" s="1504">
        <f t="shared" si="76"/>
        <v>0</v>
      </c>
      <c r="F276" s="1505"/>
      <c r="G276" s="1506"/>
      <c r="H276" s="1505"/>
      <c r="I276" s="1506"/>
      <c r="J276" s="1505"/>
      <c r="K276" s="1506"/>
      <c r="L276" s="1505"/>
      <c r="M276" s="1506"/>
      <c r="N276" s="1505"/>
      <c r="O276" s="1506"/>
      <c r="P276" s="1505"/>
      <c r="Q276" s="1506"/>
      <c r="R276" s="1505"/>
      <c r="S276" s="1506"/>
      <c r="T276" s="1505"/>
      <c r="U276" s="1506"/>
      <c r="V276" s="1505"/>
      <c r="W276" s="1506"/>
      <c r="X276" s="1505"/>
      <c r="Y276" s="1506"/>
      <c r="Z276" s="1505"/>
      <c r="AA276" s="1506"/>
      <c r="AB276" s="1505"/>
      <c r="AC276" s="1506"/>
      <c r="AD276" s="1505"/>
      <c r="AE276" s="1506"/>
      <c r="AF276" s="1505"/>
      <c r="AG276" s="1506"/>
      <c r="AH276" s="1505"/>
      <c r="AI276" s="1506"/>
      <c r="AJ276" s="1505"/>
      <c r="AK276" s="1506"/>
      <c r="AL276" s="1505"/>
      <c r="AM276" s="1507"/>
      <c r="AN276" s="1516"/>
      <c r="AO276" s="1516"/>
      <c r="AP276" s="1517"/>
      <c r="AQ276" s="1518"/>
      <c r="AR276" s="1517"/>
      <c r="AS276" s="1518"/>
      <c r="AT276" s="1517"/>
      <c r="AU276" s="1519"/>
      <c r="AV276" s="1520"/>
      <c r="AW276" s="1500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510" t="s">
        <v>284</v>
      </c>
      <c r="C282" s="1343">
        <f t="shared" si="75"/>
        <v>0</v>
      </c>
      <c r="D282" s="1511">
        <f t="shared" si="76"/>
        <v>0</v>
      </c>
      <c r="E282" s="1512">
        <f t="shared" si="76"/>
        <v>0</v>
      </c>
      <c r="F282" s="1346">
        <f t="shared" ref="F282:AM282" si="78">SUM(F276:F281)</f>
        <v>0</v>
      </c>
      <c r="G282" s="1513">
        <f t="shared" si="78"/>
        <v>0</v>
      </c>
      <c r="H282" s="1346">
        <f t="shared" si="78"/>
        <v>0</v>
      </c>
      <c r="I282" s="1513">
        <f t="shared" si="78"/>
        <v>0</v>
      </c>
      <c r="J282" s="1346">
        <f t="shared" si="78"/>
        <v>0</v>
      </c>
      <c r="K282" s="1348">
        <f t="shared" si="78"/>
        <v>0</v>
      </c>
      <c r="L282" s="1346">
        <f t="shared" si="78"/>
        <v>0</v>
      </c>
      <c r="M282" s="1348">
        <f t="shared" si="78"/>
        <v>0</v>
      </c>
      <c r="N282" s="1346">
        <f t="shared" si="78"/>
        <v>0</v>
      </c>
      <c r="O282" s="1348">
        <f t="shared" si="78"/>
        <v>0</v>
      </c>
      <c r="P282" s="1346">
        <f t="shared" si="78"/>
        <v>0</v>
      </c>
      <c r="Q282" s="1348">
        <f t="shared" si="78"/>
        <v>0</v>
      </c>
      <c r="R282" s="1346">
        <f t="shared" si="78"/>
        <v>0</v>
      </c>
      <c r="S282" s="1348">
        <f t="shared" si="78"/>
        <v>0</v>
      </c>
      <c r="T282" s="1346">
        <f t="shared" si="78"/>
        <v>0</v>
      </c>
      <c r="U282" s="1348">
        <f t="shared" si="78"/>
        <v>0</v>
      </c>
      <c r="V282" s="1346">
        <f t="shared" si="78"/>
        <v>0</v>
      </c>
      <c r="W282" s="1348">
        <f t="shared" si="78"/>
        <v>0</v>
      </c>
      <c r="X282" s="1346">
        <f t="shared" si="78"/>
        <v>0</v>
      </c>
      <c r="Y282" s="1348">
        <f t="shared" si="78"/>
        <v>0</v>
      </c>
      <c r="Z282" s="1346">
        <f t="shared" si="78"/>
        <v>0</v>
      </c>
      <c r="AA282" s="1348">
        <f t="shared" si="78"/>
        <v>0</v>
      </c>
      <c r="AB282" s="1346">
        <f t="shared" si="78"/>
        <v>0</v>
      </c>
      <c r="AC282" s="1348">
        <f t="shared" si="78"/>
        <v>0</v>
      </c>
      <c r="AD282" s="1346">
        <f t="shared" si="78"/>
        <v>0</v>
      </c>
      <c r="AE282" s="1348">
        <f t="shared" si="78"/>
        <v>0</v>
      </c>
      <c r="AF282" s="1346">
        <f t="shared" si="78"/>
        <v>0</v>
      </c>
      <c r="AG282" s="1348">
        <f t="shared" si="78"/>
        <v>0</v>
      </c>
      <c r="AH282" s="1346">
        <f t="shared" si="78"/>
        <v>0</v>
      </c>
      <c r="AI282" s="1348">
        <f t="shared" si="78"/>
        <v>0</v>
      </c>
      <c r="AJ282" s="1346">
        <f t="shared" si="78"/>
        <v>0</v>
      </c>
      <c r="AK282" s="1348">
        <f t="shared" si="78"/>
        <v>0</v>
      </c>
      <c r="AL282" s="1514">
        <f t="shared" si="78"/>
        <v>0</v>
      </c>
      <c r="AM282" s="1350">
        <f t="shared" si="78"/>
        <v>0</v>
      </c>
      <c r="AN282" s="1357"/>
      <c r="AO282" s="1357"/>
      <c r="AP282" s="1358"/>
      <c r="AQ282" s="1359"/>
      <c r="AR282" s="1358"/>
      <c r="AS282" s="1359"/>
      <c r="AT282" s="1521"/>
      <c r="AU282" s="1361"/>
      <c r="AV282" s="1522"/>
      <c r="AW282" s="1523"/>
    </row>
    <row r="283" spans="1:90" ht="15" customHeight="1" x14ac:dyDescent="0.25">
      <c r="A283" s="2698" t="s">
        <v>290</v>
      </c>
      <c r="B283" s="1501" t="s">
        <v>282</v>
      </c>
      <c r="C283" s="1502">
        <f t="shared" si="75"/>
        <v>0</v>
      </c>
      <c r="D283" s="1503">
        <f t="shared" si="76"/>
        <v>0</v>
      </c>
      <c r="E283" s="1504">
        <f t="shared" si="76"/>
        <v>0</v>
      </c>
      <c r="F283" s="1505"/>
      <c r="G283" s="1506"/>
      <c r="H283" s="1505"/>
      <c r="I283" s="1506"/>
      <c r="J283" s="1505"/>
      <c r="K283" s="1506"/>
      <c r="L283" s="1505"/>
      <c r="M283" s="1506"/>
      <c r="N283" s="1505"/>
      <c r="O283" s="1506"/>
      <c r="P283" s="1505"/>
      <c r="Q283" s="1506"/>
      <c r="R283" s="1505"/>
      <c r="S283" s="1506"/>
      <c r="T283" s="1505"/>
      <c r="U283" s="1506"/>
      <c r="V283" s="1505"/>
      <c r="W283" s="1506"/>
      <c r="X283" s="1505"/>
      <c r="Y283" s="1506"/>
      <c r="Z283" s="1505"/>
      <c r="AA283" s="1506"/>
      <c r="AB283" s="1505"/>
      <c r="AC283" s="1506"/>
      <c r="AD283" s="1505"/>
      <c r="AE283" s="1506"/>
      <c r="AF283" s="1505"/>
      <c r="AG283" s="1506"/>
      <c r="AH283" s="1505"/>
      <c r="AI283" s="1506"/>
      <c r="AJ283" s="1505"/>
      <c r="AK283" s="1506"/>
      <c r="AL283" s="1505"/>
      <c r="AM283" s="1507"/>
      <c r="AN283" s="1516"/>
      <c r="AO283" s="1516"/>
      <c r="AP283" s="1517"/>
      <c r="AQ283" s="1518"/>
      <c r="AR283" s="1517"/>
      <c r="AS283" s="1518"/>
      <c r="AT283" s="1517"/>
      <c r="AU283" s="1519"/>
      <c r="AV283" s="1520"/>
      <c r="AW283" s="1500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510" t="s">
        <v>284</v>
      </c>
      <c r="C289" s="1343">
        <f t="shared" si="75"/>
        <v>0</v>
      </c>
      <c r="D289" s="1511">
        <f t="shared" si="76"/>
        <v>0</v>
      </c>
      <c r="E289" s="1512">
        <f t="shared" si="76"/>
        <v>0</v>
      </c>
      <c r="F289" s="1346">
        <f t="shared" ref="F289:AM289" si="79">SUM(F283:F288)</f>
        <v>0</v>
      </c>
      <c r="G289" s="1513">
        <f t="shared" si="79"/>
        <v>0</v>
      </c>
      <c r="H289" s="1346">
        <f t="shared" si="79"/>
        <v>0</v>
      </c>
      <c r="I289" s="1513">
        <f t="shared" si="79"/>
        <v>0</v>
      </c>
      <c r="J289" s="1346">
        <f t="shared" si="79"/>
        <v>0</v>
      </c>
      <c r="K289" s="1348">
        <f t="shared" si="79"/>
        <v>0</v>
      </c>
      <c r="L289" s="1346">
        <f t="shared" si="79"/>
        <v>0</v>
      </c>
      <c r="M289" s="1348">
        <f t="shared" si="79"/>
        <v>0</v>
      </c>
      <c r="N289" s="1346">
        <f t="shared" si="79"/>
        <v>0</v>
      </c>
      <c r="O289" s="1348">
        <f t="shared" si="79"/>
        <v>0</v>
      </c>
      <c r="P289" s="1346">
        <f t="shared" si="79"/>
        <v>0</v>
      </c>
      <c r="Q289" s="1348">
        <f t="shared" si="79"/>
        <v>0</v>
      </c>
      <c r="R289" s="1346">
        <f t="shared" si="79"/>
        <v>0</v>
      </c>
      <c r="S289" s="1348">
        <f t="shared" si="79"/>
        <v>0</v>
      </c>
      <c r="T289" s="1346">
        <f t="shared" si="79"/>
        <v>0</v>
      </c>
      <c r="U289" s="1348">
        <f t="shared" si="79"/>
        <v>0</v>
      </c>
      <c r="V289" s="1346">
        <f t="shared" si="79"/>
        <v>0</v>
      </c>
      <c r="W289" s="1348">
        <f t="shared" si="79"/>
        <v>0</v>
      </c>
      <c r="X289" s="1346">
        <f t="shared" si="79"/>
        <v>0</v>
      </c>
      <c r="Y289" s="1348">
        <f t="shared" si="79"/>
        <v>0</v>
      </c>
      <c r="Z289" s="1346">
        <f t="shared" si="79"/>
        <v>0</v>
      </c>
      <c r="AA289" s="1348">
        <f t="shared" si="79"/>
        <v>0</v>
      </c>
      <c r="AB289" s="1346">
        <f t="shared" si="79"/>
        <v>0</v>
      </c>
      <c r="AC289" s="1348">
        <f t="shared" si="79"/>
        <v>0</v>
      </c>
      <c r="AD289" s="1346">
        <f t="shared" si="79"/>
        <v>0</v>
      </c>
      <c r="AE289" s="1348">
        <f t="shared" si="79"/>
        <v>0</v>
      </c>
      <c r="AF289" s="1346">
        <f t="shared" si="79"/>
        <v>0</v>
      </c>
      <c r="AG289" s="1348">
        <f t="shared" si="79"/>
        <v>0</v>
      </c>
      <c r="AH289" s="1346">
        <f t="shared" si="79"/>
        <v>0</v>
      </c>
      <c r="AI289" s="1348">
        <f t="shared" si="79"/>
        <v>0</v>
      </c>
      <c r="AJ289" s="1346">
        <f t="shared" si="79"/>
        <v>0</v>
      </c>
      <c r="AK289" s="1348">
        <f t="shared" si="79"/>
        <v>0</v>
      </c>
      <c r="AL289" s="1514">
        <f t="shared" si="79"/>
        <v>0</v>
      </c>
      <c r="AM289" s="1350">
        <f t="shared" si="79"/>
        <v>0</v>
      </c>
      <c r="AN289" s="1357"/>
      <c r="AO289" s="1357"/>
      <c r="AP289" s="1358"/>
      <c r="AQ289" s="1359"/>
      <c r="AR289" s="1358"/>
      <c r="AS289" s="1359"/>
      <c r="AT289" s="1521"/>
      <c r="AU289" s="1361"/>
      <c r="AV289" s="1522"/>
      <c r="AW289" s="1523"/>
    </row>
    <row r="290" spans="1:49" ht="15" customHeight="1" x14ac:dyDescent="0.25">
      <c r="A290" s="2698" t="s">
        <v>291</v>
      </c>
      <c r="B290" s="1501" t="s">
        <v>282</v>
      </c>
      <c r="C290" s="1502">
        <f t="shared" si="75"/>
        <v>0</v>
      </c>
      <c r="D290" s="1503">
        <f t="shared" si="76"/>
        <v>0</v>
      </c>
      <c r="E290" s="1504">
        <f t="shared" si="76"/>
        <v>0</v>
      </c>
      <c r="F290" s="1505"/>
      <c r="G290" s="1506"/>
      <c r="H290" s="1505"/>
      <c r="I290" s="1506"/>
      <c r="J290" s="1505"/>
      <c r="K290" s="1506"/>
      <c r="L290" s="1505"/>
      <c r="M290" s="1506"/>
      <c r="N290" s="1505"/>
      <c r="O290" s="1506"/>
      <c r="P290" s="1505"/>
      <c r="Q290" s="1506"/>
      <c r="R290" s="1505"/>
      <c r="S290" s="1506"/>
      <c r="T290" s="1505"/>
      <c r="U290" s="1506"/>
      <c r="V290" s="1505"/>
      <c r="W290" s="1506"/>
      <c r="X290" s="1505"/>
      <c r="Y290" s="1506"/>
      <c r="Z290" s="1505"/>
      <c r="AA290" s="1506"/>
      <c r="AB290" s="1505"/>
      <c r="AC290" s="1506"/>
      <c r="AD290" s="1505"/>
      <c r="AE290" s="1506"/>
      <c r="AF290" s="1505"/>
      <c r="AG290" s="1506"/>
      <c r="AH290" s="1505"/>
      <c r="AI290" s="1506"/>
      <c r="AJ290" s="1505"/>
      <c r="AK290" s="1506"/>
      <c r="AL290" s="1505"/>
      <c r="AM290" s="1507"/>
      <c r="AN290" s="1516"/>
      <c r="AO290" s="1516"/>
      <c r="AP290" s="1517"/>
      <c r="AQ290" s="1518"/>
      <c r="AR290" s="1517"/>
      <c r="AS290" s="1518"/>
      <c r="AT290" s="1517"/>
      <c r="AU290" s="1519"/>
      <c r="AV290" s="1520"/>
      <c r="AW290" s="1500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510" t="s">
        <v>284</v>
      </c>
      <c r="C301" s="1343">
        <f t="shared" si="75"/>
        <v>0</v>
      </c>
      <c r="D301" s="1511">
        <f t="shared" si="76"/>
        <v>0</v>
      </c>
      <c r="E301" s="1512">
        <f t="shared" si="76"/>
        <v>0</v>
      </c>
      <c r="F301" s="1346">
        <f t="shared" ref="F301:AM301" si="80">SUM(F290:F300)</f>
        <v>0</v>
      </c>
      <c r="G301" s="1513">
        <f t="shared" si="80"/>
        <v>0</v>
      </c>
      <c r="H301" s="1346">
        <f t="shared" si="80"/>
        <v>0</v>
      </c>
      <c r="I301" s="1513">
        <f t="shared" si="80"/>
        <v>0</v>
      </c>
      <c r="J301" s="1346">
        <f t="shared" si="80"/>
        <v>0</v>
      </c>
      <c r="K301" s="1348">
        <f t="shared" si="80"/>
        <v>0</v>
      </c>
      <c r="L301" s="1346">
        <f t="shared" si="80"/>
        <v>0</v>
      </c>
      <c r="M301" s="1348">
        <f t="shared" si="80"/>
        <v>0</v>
      </c>
      <c r="N301" s="1346">
        <f t="shared" si="80"/>
        <v>0</v>
      </c>
      <c r="O301" s="1348">
        <f t="shared" si="80"/>
        <v>0</v>
      </c>
      <c r="P301" s="1346">
        <f t="shared" si="80"/>
        <v>0</v>
      </c>
      <c r="Q301" s="1348">
        <f t="shared" si="80"/>
        <v>0</v>
      </c>
      <c r="R301" s="1346">
        <f t="shared" si="80"/>
        <v>0</v>
      </c>
      <c r="S301" s="1348">
        <f t="shared" si="80"/>
        <v>0</v>
      </c>
      <c r="T301" s="1346">
        <f t="shared" si="80"/>
        <v>0</v>
      </c>
      <c r="U301" s="1348">
        <f t="shared" si="80"/>
        <v>0</v>
      </c>
      <c r="V301" s="1346">
        <f t="shared" si="80"/>
        <v>0</v>
      </c>
      <c r="W301" s="1348">
        <f t="shared" si="80"/>
        <v>0</v>
      </c>
      <c r="X301" s="1346">
        <f t="shared" si="80"/>
        <v>0</v>
      </c>
      <c r="Y301" s="1348">
        <f t="shared" si="80"/>
        <v>0</v>
      </c>
      <c r="Z301" s="1346">
        <f t="shared" si="80"/>
        <v>0</v>
      </c>
      <c r="AA301" s="1348">
        <f t="shared" si="80"/>
        <v>0</v>
      </c>
      <c r="AB301" s="1346">
        <f t="shared" si="80"/>
        <v>0</v>
      </c>
      <c r="AC301" s="1348">
        <f t="shared" si="80"/>
        <v>0</v>
      </c>
      <c r="AD301" s="1346">
        <f t="shared" si="80"/>
        <v>0</v>
      </c>
      <c r="AE301" s="1348">
        <f t="shared" si="80"/>
        <v>0</v>
      </c>
      <c r="AF301" s="1346">
        <f t="shared" si="80"/>
        <v>0</v>
      </c>
      <c r="AG301" s="1348">
        <f t="shared" si="80"/>
        <v>0</v>
      </c>
      <c r="AH301" s="1346">
        <f t="shared" si="80"/>
        <v>0</v>
      </c>
      <c r="AI301" s="1348">
        <f t="shared" si="80"/>
        <v>0</v>
      </c>
      <c r="AJ301" s="1346">
        <f t="shared" si="80"/>
        <v>0</v>
      </c>
      <c r="AK301" s="1348">
        <f t="shared" si="80"/>
        <v>0</v>
      </c>
      <c r="AL301" s="1514">
        <f t="shared" si="80"/>
        <v>0</v>
      </c>
      <c r="AM301" s="1350">
        <f t="shared" si="80"/>
        <v>0</v>
      </c>
      <c r="AN301" s="1357"/>
      <c r="AO301" s="1357"/>
      <c r="AP301" s="1358"/>
      <c r="AQ301" s="1359"/>
      <c r="AR301" s="1358"/>
      <c r="AS301" s="1359"/>
      <c r="AT301" s="1521"/>
      <c r="AU301" s="1361"/>
      <c r="AV301" s="1522"/>
      <c r="AW301" s="1523"/>
    </row>
    <row r="302" spans="1:49" ht="15" customHeight="1" x14ac:dyDescent="0.25">
      <c r="A302" s="2698" t="s">
        <v>297</v>
      </c>
      <c r="B302" s="1501" t="s">
        <v>282</v>
      </c>
      <c r="C302" s="1502">
        <f t="shared" si="75"/>
        <v>0</v>
      </c>
      <c r="D302" s="1503">
        <f t="shared" si="76"/>
        <v>0</v>
      </c>
      <c r="E302" s="1504">
        <f t="shared" si="76"/>
        <v>0</v>
      </c>
      <c r="F302" s="1505"/>
      <c r="G302" s="1506"/>
      <c r="H302" s="1505"/>
      <c r="I302" s="1506"/>
      <c r="J302" s="1505"/>
      <c r="K302" s="1506"/>
      <c r="L302" s="1505"/>
      <c r="M302" s="1506"/>
      <c r="N302" s="1505"/>
      <c r="O302" s="1506"/>
      <c r="P302" s="1505"/>
      <c r="Q302" s="1506"/>
      <c r="R302" s="1505"/>
      <c r="S302" s="1506"/>
      <c r="T302" s="1505"/>
      <c r="U302" s="1506"/>
      <c r="V302" s="1505"/>
      <c r="W302" s="1506"/>
      <c r="X302" s="1505"/>
      <c r="Y302" s="1506"/>
      <c r="Z302" s="1505"/>
      <c r="AA302" s="1506"/>
      <c r="AB302" s="1505"/>
      <c r="AC302" s="1506"/>
      <c r="AD302" s="1505"/>
      <c r="AE302" s="1506"/>
      <c r="AF302" s="1505"/>
      <c r="AG302" s="1506"/>
      <c r="AH302" s="1505"/>
      <c r="AI302" s="1506"/>
      <c r="AJ302" s="1505"/>
      <c r="AK302" s="1506"/>
      <c r="AL302" s="1505"/>
      <c r="AM302" s="1507"/>
      <c r="AN302" s="1516"/>
      <c r="AO302" s="1516"/>
      <c r="AP302" s="1517"/>
      <c r="AQ302" s="1518"/>
      <c r="AR302" s="1517"/>
      <c r="AS302" s="1518"/>
      <c r="AT302" s="1517"/>
      <c r="AU302" s="1519"/>
      <c r="AV302" s="1520"/>
      <c r="AW302" s="1500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510" t="s">
        <v>284</v>
      </c>
      <c r="C313" s="1343">
        <f t="shared" si="75"/>
        <v>0</v>
      </c>
      <c r="D313" s="1511">
        <f t="shared" si="81"/>
        <v>0</v>
      </c>
      <c r="E313" s="1512">
        <f t="shared" si="81"/>
        <v>0</v>
      </c>
      <c r="F313" s="1346">
        <f t="shared" ref="F313:AM313" si="82">SUM(F302:F312)</f>
        <v>0</v>
      </c>
      <c r="G313" s="1513">
        <f t="shared" si="82"/>
        <v>0</v>
      </c>
      <c r="H313" s="1346">
        <f t="shared" si="82"/>
        <v>0</v>
      </c>
      <c r="I313" s="1513">
        <f t="shared" si="82"/>
        <v>0</v>
      </c>
      <c r="J313" s="1346">
        <f t="shared" si="82"/>
        <v>0</v>
      </c>
      <c r="K313" s="1348">
        <f t="shared" si="82"/>
        <v>0</v>
      </c>
      <c r="L313" s="1346">
        <f t="shared" si="82"/>
        <v>0</v>
      </c>
      <c r="M313" s="1348">
        <f t="shared" si="82"/>
        <v>0</v>
      </c>
      <c r="N313" s="1346">
        <f t="shared" si="82"/>
        <v>0</v>
      </c>
      <c r="O313" s="1348">
        <f t="shared" si="82"/>
        <v>0</v>
      </c>
      <c r="P313" s="1346">
        <f t="shared" si="82"/>
        <v>0</v>
      </c>
      <c r="Q313" s="1348">
        <f t="shared" si="82"/>
        <v>0</v>
      </c>
      <c r="R313" s="1346">
        <f t="shared" si="82"/>
        <v>0</v>
      </c>
      <c r="S313" s="1348">
        <f t="shared" si="82"/>
        <v>0</v>
      </c>
      <c r="T313" s="1346">
        <f t="shared" si="82"/>
        <v>0</v>
      </c>
      <c r="U313" s="1348">
        <f t="shared" si="82"/>
        <v>0</v>
      </c>
      <c r="V313" s="1346">
        <f t="shared" si="82"/>
        <v>0</v>
      </c>
      <c r="W313" s="1348">
        <f t="shared" si="82"/>
        <v>0</v>
      </c>
      <c r="X313" s="1346">
        <f t="shared" si="82"/>
        <v>0</v>
      </c>
      <c r="Y313" s="1348">
        <f t="shared" si="82"/>
        <v>0</v>
      </c>
      <c r="Z313" s="1346">
        <f t="shared" si="82"/>
        <v>0</v>
      </c>
      <c r="AA313" s="1348">
        <f t="shared" si="82"/>
        <v>0</v>
      </c>
      <c r="AB313" s="1346">
        <f t="shared" si="82"/>
        <v>0</v>
      </c>
      <c r="AC313" s="1348">
        <f t="shared" si="82"/>
        <v>0</v>
      </c>
      <c r="AD313" s="1346">
        <f t="shared" si="82"/>
        <v>0</v>
      </c>
      <c r="AE313" s="1348">
        <f t="shared" si="82"/>
        <v>0</v>
      </c>
      <c r="AF313" s="1346">
        <f t="shared" si="82"/>
        <v>0</v>
      </c>
      <c r="AG313" s="1348">
        <f t="shared" si="82"/>
        <v>0</v>
      </c>
      <c r="AH313" s="1346">
        <f t="shared" si="82"/>
        <v>0</v>
      </c>
      <c r="AI313" s="1348">
        <f t="shared" si="82"/>
        <v>0</v>
      </c>
      <c r="AJ313" s="1346">
        <f t="shared" si="82"/>
        <v>0</v>
      </c>
      <c r="AK313" s="1348">
        <f t="shared" si="82"/>
        <v>0</v>
      </c>
      <c r="AL313" s="1514">
        <f t="shared" si="82"/>
        <v>0</v>
      </c>
      <c r="AM313" s="1350">
        <f t="shared" si="82"/>
        <v>0</v>
      </c>
      <c r="AN313" s="1357"/>
      <c r="AO313" s="1357"/>
      <c r="AP313" s="1358"/>
      <c r="AQ313" s="1359"/>
      <c r="AR313" s="1358"/>
      <c r="AS313" s="1359"/>
      <c r="AT313" s="1521"/>
      <c r="AU313" s="1361"/>
      <c r="AV313" s="1522"/>
      <c r="AW313" s="1523"/>
    </row>
    <row r="314" spans="1:49" ht="15" customHeight="1" x14ac:dyDescent="0.25">
      <c r="A314" s="2698" t="s">
        <v>298</v>
      </c>
      <c r="B314" s="1501" t="s">
        <v>282</v>
      </c>
      <c r="C314" s="1502">
        <f t="shared" si="75"/>
        <v>0</v>
      </c>
      <c r="D314" s="1503">
        <f t="shared" si="81"/>
        <v>0</v>
      </c>
      <c r="E314" s="1504">
        <f t="shared" si="81"/>
        <v>0</v>
      </c>
      <c r="F314" s="1505"/>
      <c r="G314" s="1506"/>
      <c r="H314" s="1505"/>
      <c r="I314" s="1506"/>
      <c r="J314" s="1505"/>
      <c r="K314" s="1506"/>
      <c r="L314" s="1505"/>
      <c r="M314" s="1506"/>
      <c r="N314" s="1505"/>
      <c r="O314" s="1506"/>
      <c r="P314" s="1505"/>
      <c r="Q314" s="1506"/>
      <c r="R314" s="1505"/>
      <c r="S314" s="1506"/>
      <c r="T314" s="1505"/>
      <c r="U314" s="1506"/>
      <c r="V314" s="1505"/>
      <c r="W314" s="1506"/>
      <c r="X314" s="1505"/>
      <c r="Y314" s="1506"/>
      <c r="Z314" s="1505"/>
      <c r="AA314" s="1506"/>
      <c r="AB314" s="1505"/>
      <c r="AC314" s="1506"/>
      <c r="AD314" s="1505"/>
      <c r="AE314" s="1506"/>
      <c r="AF314" s="1505"/>
      <c r="AG314" s="1506"/>
      <c r="AH314" s="1505"/>
      <c r="AI314" s="1506"/>
      <c r="AJ314" s="1505"/>
      <c r="AK314" s="1506"/>
      <c r="AL314" s="1505"/>
      <c r="AM314" s="1507"/>
      <c r="AN314" s="1516"/>
      <c r="AO314" s="1516"/>
      <c r="AP314" s="1517"/>
      <c r="AQ314" s="1518"/>
      <c r="AR314" s="1517"/>
      <c r="AS314" s="1518"/>
      <c r="AT314" s="1517"/>
      <c r="AU314" s="1519"/>
      <c r="AV314" s="1520"/>
      <c r="AW314" s="1500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510" t="s">
        <v>284</v>
      </c>
      <c r="C320" s="1343">
        <f t="shared" si="75"/>
        <v>0</v>
      </c>
      <c r="D320" s="1511">
        <f t="shared" si="81"/>
        <v>0</v>
      </c>
      <c r="E320" s="1364">
        <f t="shared" si="81"/>
        <v>0</v>
      </c>
      <c r="F320" s="1524">
        <f t="shared" ref="F320:AM320" si="83">SUM(F314:F319)</f>
        <v>0</v>
      </c>
      <c r="G320" s="1348">
        <f t="shared" si="83"/>
        <v>0</v>
      </c>
      <c r="H320" s="1524">
        <f t="shared" si="83"/>
        <v>0</v>
      </c>
      <c r="I320" s="1348">
        <f t="shared" si="83"/>
        <v>0</v>
      </c>
      <c r="J320" s="1524">
        <f t="shared" si="83"/>
        <v>0</v>
      </c>
      <c r="K320" s="1348">
        <f t="shared" si="83"/>
        <v>0</v>
      </c>
      <c r="L320" s="1524">
        <f t="shared" si="83"/>
        <v>0</v>
      </c>
      <c r="M320" s="1348">
        <f t="shared" si="83"/>
        <v>0</v>
      </c>
      <c r="N320" s="1524">
        <f t="shared" si="83"/>
        <v>0</v>
      </c>
      <c r="O320" s="1348">
        <f t="shared" si="83"/>
        <v>0</v>
      </c>
      <c r="P320" s="1524">
        <f t="shared" si="83"/>
        <v>0</v>
      </c>
      <c r="Q320" s="1348">
        <f t="shared" si="83"/>
        <v>0</v>
      </c>
      <c r="R320" s="1524">
        <f t="shared" si="83"/>
        <v>0</v>
      </c>
      <c r="S320" s="1348">
        <f t="shared" si="83"/>
        <v>0</v>
      </c>
      <c r="T320" s="1524">
        <f t="shared" si="83"/>
        <v>0</v>
      </c>
      <c r="U320" s="1348">
        <f t="shared" si="83"/>
        <v>0</v>
      </c>
      <c r="V320" s="1524">
        <f t="shared" si="83"/>
        <v>0</v>
      </c>
      <c r="W320" s="1348">
        <f t="shared" si="83"/>
        <v>0</v>
      </c>
      <c r="X320" s="1524">
        <f t="shared" si="83"/>
        <v>0</v>
      </c>
      <c r="Y320" s="1348">
        <f t="shared" si="83"/>
        <v>0</v>
      </c>
      <c r="Z320" s="1524">
        <f t="shared" si="83"/>
        <v>0</v>
      </c>
      <c r="AA320" s="1348">
        <f t="shared" si="83"/>
        <v>0</v>
      </c>
      <c r="AB320" s="1524">
        <f t="shared" si="83"/>
        <v>0</v>
      </c>
      <c r="AC320" s="1348">
        <f t="shared" si="83"/>
        <v>0</v>
      </c>
      <c r="AD320" s="1524">
        <f t="shared" si="83"/>
        <v>0</v>
      </c>
      <c r="AE320" s="1348">
        <f t="shared" si="83"/>
        <v>0</v>
      </c>
      <c r="AF320" s="1524">
        <f t="shared" si="83"/>
        <v>0</v>
      </c>
      <c r="AG320" s="1348">
        <f t="shared" si="83"/>
        <v>0</v>
      </c>
      <c r="AH320" s="1524">
        <f t="shared" si="83"/>
        <v>0</v>
      </c>
      <c r="AI320" s="1348">
        <f t="shared" si="83"/>
        <v>0</v>
      </c>
      <c r="AJ320" s="1524">
        <f t="shared" si="83"/>
        <v>0</v>
      </c>
      <c r="AK320" s="1348">
        <f t="shared" si="83"/>
        <v>0</v>
      </c>
      <c r="AL320" s="1525">
        <f t="shared" si="83"/>
        <v>0</v>
      </c>
      <c r="AM320" s="1350">
        <f t="shared" si="83"/>
        <v>0</v>
      </c>
      <c r="AN320" s="1367"/>
      <c r="AO320" s="1367"/>
      <c r="AP320" s="1368"/>
      <c r="AQ320" s="1369"/>
      <c r="AR320" s="1368"/>
      <c r="AS320" s="1369"/>
      <c r="AT320" s="1370"/>
      <c r="AU320" s="1371"/>
      <c r="AV320" s="1372"/>
      <c r="AW320" s="1373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348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127" t="s">
        <v>25</v>
      </c>
      <c r="B323" s="3128" t="s">
        <v>301</v>
      </c>
      <c r="C323" s="3129" t="s">
        <v>302</v>
      </c>
      <c r="D323" s="3130"/>
      <c r="E323" s="3130"/>
      <c r="F323" s="3130"/>
      <c r="G323" s="3130"/>
      <c r="H323" s="3130"/>
      <c r="I323" s="3130"/>
      <c r="J323" s="3130"/>
      <c r="K323" s="3131"/>
      <c r="L323" s="3132" t="s">
        <v>303</v>
      </c>
      <c r="M323" s="3133"/>
      <c r="N323" s="3133"/>
      <c r="O323" s="3133"/>
      <c r="P323" s="3133"/>
      <c r="Q323" s="3133"/>
      <c r="R323" s="3133"/>
      <c r="S323" s="3133"/>
      <c r="T323" s="3134"/>
      <c r="U323" s="3132" t="s">
        <v>304</v>
      </c>
      <c r="V323" s="3133"/>
      <c r="W323" s="3133"/>
      <c r="X323" s="3133"/>
      <c r="Y323" s="3133"/>
      <c r="Z323" s="3133"/>
      <c r="AA323" s="3133"/>
      <c r="AB323" s="3133"/>
      <c r="AC323" s="3135"/>
      <c r="AD323" s="3057" t="s">
        <v>28</v>
      </c>
      <c r="AE323" s="2987" t="s">
        <v>29</v>
      </c>
    </row>
    <row r="324" spans="1:90" ht="15" customHeight="1" x14ac:dyDescent="0.25">
      <c r="A324" s="2824"/>
      <c r="B324" s="2826"/>
      <c r="C324" s="3138" t="s">
        <v>65</v>
      </c>
      <c r="D324" s="3139"/>
      <c r="E324" s="3140"/>
      <c r="F324" s="3136" t="s">
        <v>305</v>
      </c>
      <c r="G324" s="3136"/>
      <c r="H324" s="3136" t="s">
        <v>306</v>
      </c>
      <c r="I324" s="3136"/>
      <c r="J324" s="3137" t="s">
        <v>307</v>
      </c>
      <c r="K324" s="3137"/>
      <c r="L324" s="3138" t="s">
        <v>65</v>
      </c>
      <c r="M324" s="3139"/>
      <c r="N324" s="3140"/>
      <c r="O324" s="3136" t="s">
        <v>305</v>
      </c>
      <c r="P324" s="3136"/>
      <c r="Q324" s="3136" t="s">
        <v>306</v>
      </c>
      <c r="R324" s="3136"/>
      <c r="S324" s="3137" t="s">
        <v>307</v>
      </c>
      <c r="T324" s="3137"/>
      <c r="U324" s="3138" t="s">
        <v>65</v>
      </c>
      <c r="V324" s="3139"/>
      <c r="W324" s="3140"/>
      <c r="X324" s="3136" t="s">
        <v>305</v>
      </c>
      <c r="Y324" s="3136"/>
      <c r="Z324" s="3136" t="s">
        <v>306</v>
      </c>
      <c r="AA324" s="3136"/>
      <c r="AB324" s="3137" t="s">
        <v>307</v>
      </c>
      <c r="AC324" s="3051"/>
      <c r="AD324" s="3057"/>
      <c r="AE324" s="2987"/>
    </row>
    <row r="325" spans="1:90" ht="21" x14ac:dyDescent="0.25">
      <c r="A325" s="2824"/>
      <c r="B325" s="2826"/>
      <c r="C325" s="1526" t="s">
        <v>308</v>
      </c>
      <c r="D325" s="523" t="s">
        <v>18</v>
      </c>
      <c r="E325" s="1527" t="s">
        <v>19</v>
      </c>
      <c r="F325" s="1376" t="s">
        <v>18</v>
      </c>
      <c r="G325" s="1377" t="s">
        <v>19</v>
      </c>
      <c r="H325" s="1376" t="s">
        <v>18</v>
      </c>
      <c r="I325" s="1377" t="s">
        <v>19</v>
      </c>
      <c r="J325" s="1376" t="s">
        <v>18</v>
      </c>
      <c r="K325" s="1377" t="s">
        <v>19</v>
      </c>
      <c r="L325" s="1376" t="s">
        <v>308</v>
      </c>
      <c r="M325" s="1528" t="s">
        <v>18</v>
      </c>
      <c r="N325" s="1529" t="s">
        <v>19</v>
      </c>
      <c r="O325" s="1376" t="s">
        <v>18</v>
      </c>
      <c r="P325" s="1529" t="s">
        <v>19</v>
      </c>
      <c r="Q325" s="1376" t="s">
        <v>18</v>
      </c>
      <c r="R325" s="1529" t="s">
        <v>19</v>
      </c>
      <c r="S325" s="1376" t="s">
        <v>18</v>
      </c>
      <c r="T325" s="1529" t="s">
        <v>19</v>
      </c>
      <c r="U325" s="1376" t="s">
        <v>308</v>
      </c>
      <c r="V325" s="524" t="s">
        <v>18</v>
      </c>
      <c r="W325" s="1377" t="s">
        <v>19</v>
      </c>
      <c r="X325" s="1376" t="s">
        <v>18</v>
      </c>
      <c r="Y325" s="1377" t="s">
        <v>19</v>
      </c>
      <c r="Z325" s="1376" t="s">
        <v>18</v>
      </c>
      <c r="AA325" s="1377" t="s">
        <v>19</v>
      </c>
      <c r="AB325" s="1376" t="s">
        <v>18</v>
      </c>
      <c r="AC325" s="1380" t="s">
        <v>19</v>
      </c>
      <c r="AD325" s="3057"/>
      <c r="AE325" s="2987"/>
    </row>
    <row r="326" spans="1:90" ht="42" x14ac:dyDescent="0.25">
      <c r="A326" s="1530" t="s">
        <v>309</v>
      </c>
      <c r="B326" s="1531">
        <f>SUM(C326+L326+U326)</f>
        <v>0</v>
      </c>
      <c r="C326" s="1532">
        <f>SUM(D326:E326)</f>
        <v>0</v>
      </c>
      <c r="D326" s="1455">
        <f>SUM(F326+H326+J326)</f>
        <v>0</v>
      </c>
      <c r="E326" s="1460">
        <f>SUM(G326+I326+K326)</f>
        <v>0</v>
      </c>
      <c r="F326" s="1424"/>
      <c r="G326" s="1425"/>
      <c r="H326" s="1424"/>
      <c r="I326" s="1425"/>
      <c r="J326" s="1424"/>
      <c r="K326" s="1425"/>
      <c r="L326" s="1533">
        <f>SUM(M326:N326)</f>
        <v>0</v>
      </c>
      <c r="M326" s="1455">
        <f>SUM(O326+Q326+S326)</f>
        <v>0</v>
      </c>
      <c r="N326" s="1436">
        <f>SUM(P326+R326+T326)</f>
        <v>0</v>
      </c>
      <c r="O326" s="1424"/>
      <c r="P326" s="1429"/>
      <c r="Q326" s="1424"/>
      <c r="R326" s="1429"/>
      <c r="S326" s="1424"/>
      <c r="T326" s="1429"/>
      <c r="U326" s="1454">
        <f>SUM(V326:W326)</f>
        <v>0</v>
      </c>
      <c r="V326" s="1455">
        <f>SUM(X326+Z326+AB326)</f>
        <v>0</v>
      </c>
      <c r="W326" s="1460">
        <f>SUM(Y326+AA326+AC326)</f>
        <v>0</v>
      </c>
      <c r="X326" s="1424"/>
      <c r="Y326" s="1425"/>
      <c r="Z326" s="1424"/>
      <c r="AA326" s="1425"/>
      <c r="AB326" s="1424"/>
      <c r="AC326" s="1534"/>
      <c r="AD326" s="1270"/>
      <c r="AE326" s="1425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174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1530" t="s">
        <v>311</v>
      </c>
      <c r="B328" s="1531">
        <f t="shared" ref="B328:B332" si="94">SUM(C328+L328+U328)</f>
        <v>0</v>
      </c>
      <c r="C328" s="1532">
        <f t="shared" si="86"/>
        <v>0</v>
      </c>
      <c r="D328" s="1535">
        <f t="shared" si="87"/>
        <v>0</v>
      </c>
      <c r="E328" s="1536">
        <f t="shared" si="87"/>
        <v>0</v>
      </c>
      <c r="F328" s="1424"/>
      <c r="G328" s="1425"/>
      <c r="H328" s="1424"/>
      <c r="I328" s="1425"/>
      <c r="J328" s="1424"/>
      <c r="K328" s="1425"/>
      <c r="L328" s="1533">
        <f>SUM(M328:N328)</f>
        <v>0</v>
      </c>
      <c r="M328" s="1455">
        <f>SUM(O328+Q328+S328)</f>
        <v>0</v>
      </c>
      <c r="N328" s="1436">
        <f>SUM(P328+R328+T328)</f>
        <v>0</v>
      </c>
      <c r="O328" s="1424"/>
      <c r="P328" s="1429"/>
      <c r="Q328" s="1424"/>
      <c r="R328" s="1429"/>
      <c r="S328" s="1424"/>
      <c r="T328" s="1429"/>
      <c r="U328" s="1454">
        <f t="shared" si="88"/>
        <v>0</v>
      </c>
      <c r="V328" s="1455">
        <f t="shared" si="89"/>
        <v>0</v>
      </c>
      <c r="W328" s="1460">
        <f t="shared" si="89"/>
        <v>0</v>
      </c>
      <c r="X328" s="1424"/>
      <c r="Y328" s="1425"/>
      <c r="Z328" s="1424"/>
      <c r="AA328" s="1425"/>
      <c r="AB328" s="1424"/>
      <c r="AC328" s="1534"/>
      <c r="AD328" s="1270"/>
      <c r="AE328" s="1425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174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1530" t="s">
        <v>313</v>
      </c>
      <c r="B330" s="1531">
        <f t="shared" si="94"/>
        <v>0</v>
      </c>
      <c r="C330" s="1532">
        <f t="shared" si="86"/>
        <v>0</v>
      </c>
      <c r="D330" s="1535">
        <f t="shared" si="87"/>
        <v>0</v>
      </c>
      <c r="E330" s="1536">
        <f t="shared" si="87"/>
        <v>0</v>
      </c>
      <c r="F330" s="1424"/>
      <c r="G330" s="1425"/>
      <c r="H330" s="1424"/>
      <c r="I330" s="1425"/>
      <c r="J330" s="1424"/>
      <c r="K330" s="1425"/>
      <c r="L330" s="1533">
        <f>SUM(M330:N330)</f>
        <v>0</v>
      </c>
      <c r="M330" s="1455">
        <f>SUM(O330+Q330+S330)</f>
        <v>0</v>
      </c>
      <c r="N330" s="1436">
        <f>SUM(P330+R330+T330)</f>
        <v>0</v>
      </c>
      <c r="O330" s="1424"/>
      <c r="P330" s="1429"/>
      <c r="Q330" s="1424"/>
      <c r="R330" s="1429"/>
      <c r="S330" s="1424"/>
      <c r="T330" s="1429"/>
      <c r="U330" s="1454">
        <f t="shared" si="88"/>
        <v>0</v>
      </c>
      <c r="V330" s="1455">
        <f t="shared" si="89"/>
        <v>0</v>
      </c>
      <c r="W330" s="1460">
        <f t="shared" si="89"/>
        <v>0</v>
      </c>
      <c r="X330" s="1424"/>
      <c r="Y330" s="1425"/>
      <c r="Z330" s="1424"/>
      <c r="AA330" s="1425"/>
      <c r="AB330" s="1424"/>
      <c r="AC330" s="1534"/>
      <c r="AD330" s="1270"/>
      <c r="AE330" s="1425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174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174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396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",[7]NOMBRE!B2," - ","( ",[7]NOMBRE!C2,[7]NOMBRE!D2,[7]NOMBRE!E2,[7]NOMBRE!F2,[7]NOMBRE!G2," )")</f>
        <v>COMUNA: LINARES - ( 07401 )</v>
      </c>
    </row>
    <row r="3" spans="1:130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130" x14ac:dyDescent="0.25">
      <c r="A4" s="1" t="str">
        <f>CONCATENATE("MES: ",[7]NOMBRE!B6," - ","( ",[7]NOMBRE!C6,[7]NOMBRE!D6," )")</f>
        <v>MES: JUNIO - ( 06 )</v>
      </c>
    </row>
    <row r="5" spans="1:130" x14ac:dyDescent="0.25">
      <c r="A5" s="1" t="str">
        <f>CONCATENATE("AÑO: ",[7]NOMBRE!B7)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2974" t="s">
        <v>4</v>
      </c>
      <c r="B10" s="2974"/>
      <c r="C10" s="3060" t="s">
        <v>5</v>
      </c>
      <c r="D10" s="2471"/>
      <c r="E10" s="2472"/>
      <c r="F10" s="3141" t="s">
        <v>6</v>
      </c>
      <c r="G10" s="3144"/>
      <c r="H10" s="3144"/>
      <c r="I10" s="3144"/>
      <c r="J10" s="3144"/>
      <c r="K10" s="3144"/>
      <c r="L10" s="3144"/>
      <c r="M10" s="3144"/>
      <c r="N10" s="3144"/>
      <c r="O10" s="3144"/>
      <c r="P10" s="3144"/>
      <c r="Q10" s="3144"/>
      <c r="R10" s="3144"/>
      <c r="S10" s="3144"/>
      <c r="T10" s="3144"/>
      <c r="U10" s="3144"/>
      <c r="V10" s="3144"/>
      <c r="W10" s="3144"/>
      <c r="X10" s="3144"/>
      <c r="Y10" s="3142"/>
    </row>
    <row r="11" spans="1:130" ht="15" customHeight="1" x14ac:dyDescent="0.25">
      <c r="A11" s="3146"/>
      <c r="B11" s="3146"/>
      <c r="C11" s="2473"/>
      <c r="D11" s="2474"/>
      <c r="E11" s="2475"/>
      <c r="F11" s="3141" t="s">
        <v>7</v>
      </c>
      <c r="G11" s="3142"/>
      <c r="H11" s="3141" t="s">
        <v>8</v>
      </c>
      <c r="I11" s="3142"/>
      <c r="J11" s="3141" t="s">
        <v>9</v>
      </c>
      <c r="K11" s="3142"/>
      <c r="L11" s="3141" t="s">
        <v>10</v>
      </c>
      <c r="M11" s="3142"/>
      <c r="N11" s="3141" t="s">
        <v>11</v>
      </c>
      <c r="O11" s="3142"/>
      <c r="P11" s="3141" t="s">
        <v>12</v>
      </c>
      <c r="Q11" s="3142"/>
      <c r="R11" s="3141" t="s">
        <v>13</v>
      </c>
      <c r="S11" s="3142"/>
      <c r="T11" s="3141" t="s">
        <v>14</v>
      </c>
      <c r="U11" s="3142"/>
      <c r="V11" s="3141" t="s">
        <v>15</v>
      </c>
      <c r="W11" s="3142"/>
      <c r="X11" s="3141" t="s">
        <v>16</v>
      </c>
      <c r="Y11" s="3142"/>
    </row>
    <row r="12" spans="1:130" ht="15" customHeight="1" x14ac:dyDescent="0.25">
      <c r="A12" s="3146"/>
      <c r="B12" s="3146"/>
      <c r="C12" s="1557" t="s">
        <v>17</v>
      </c>
      <c r="D12" s="1558" t="s">
        <v>18</v>
      </c>
      <c r="E12" s="1559" t="s">
        <v>19</v>
      </c>
      <c r="F12" s="1560" t="s">
        <v>18</v>
      </c>
      <c r="G12" s="1559" t="s">
        <v>19</v>
      </c>
      <c r="H12" s="1560" t="s">
        <v>18</v>
      </c>
      <c r="I12" s="1559" t="s">
        <v>19</v>
      </c>
      <c r="J12" s="1560" t="s">
        <v>18</v>
      </c>
      <c r="K12" s="1559" t="s">
        <v>19</v>
      </c>
      <c r="L12" s="1560" t="s">
        <v>18</v>
      </c>
      <c r="M12" s="1559" t="s">
        <v>19</v>
      </c>
      <c r="N12" s="1560" t="s">
        <v>18</v>
      </c>
      <c r="O12" s="1559" t="s">
        <v>19</v>
      </c>
      <c r="P12" s="1560" t="s">
        <v>18</v>
      </c>
      <c r="Q12" s="1559" t="s">
        <v>19</v>
      </c>
      <c r="R12" s="1560" t="s">
        <v>18</v>
      </c>
      <c r="S12" s="1559" t="s">
        <v>19</v>
      </c>
      <c r="T12" s="1560" t="s">
        <v>18</v>
      </c>
      <c r="U12" s="1559" t="s">
        <v>19</v>
      </c>
      <c r="V12" s="1560" t="s">
        <v>18</v>
      </c>
      <c r="W12" s="1559" t="s">
        <v>19</v>
      </c>
      <c r="X12" s="1560" t="s">
        <v>18</v>
      </c>
      <c r="Y12" s="1559" t="s">
        <v>19</v>
      </c>
    </row>
    <row r="13" spans="1:130" ht="15" customHeight="1" x14ac:dyDescent="0.25">
      <c r="A13" s="3145" t="s">
        <v>20</v>
      </c>
      <c r="B13" s="3145"/>
      <c r="C13" s="1561">
        <f>SUM(D13+E13)</f>
        <v>0</v>
      </c>
      <c r="D13" s="1562">
        <f t="shared" ref="D13:E15" si="0">SUM(F13+H13+J13+L13+N13+P13+R13+T13+V13+X13)</f>
        <v>0</v>
      </c>
      <c r="E13" s="1563">
        <f t="shared" si="0"/>
        <v>0</v>
      </c>
      <c r="F13" s="1564"/>
      <c r="G13" s="1565"/>
      <c r="H13" s="1564"/>
      <c r="I13" s="1565"/>
      <c r="J13" s="1564"/>
      <c r="K13" s="1565"/>
      <c r="L13" s="1564"/>
      <c r="M13" s="1565"/>
      <c r="N13" s="1564"/>
      <c r="O13" s="1565"/>
      <c r="P13" s="1564"/>
      <c r="Q13" s="1565"/>
      <c r="R13" s="1564"/>
      <c r="S13" s="1565"/>
      <c r="T13" s="1564"/>
      <c r="U13" s="1565"/>
      <c r="V13" s="1564"/>
      <c r="W13" s="1565"/>
      <c r="X13" s="1564"/>
      <c r="Y13" s="1565"/>
    </row>
    <row r="14" spans="1:130" ht="15" customHeight="1" x14ac:dyDescent="0.25">
      <c r="A14" s="2464" t="s">
        <v>21</v>
      </c>
      <c r="B14" s="1197" t="s">
        <v>22</v>
      </c>
      <c r="C14" s="1198">
        <f>SUM(D14+E14)</f>
        <v>0</v>
      </c>
      <c r="D14" s="22">
        <f t="shared" si="0"/>
        <v>0</v>
      </c>
      <c r="E14" s="1118">
        <f t="shared" si="0"/>
        <v>0</v>
      </c>
      <c r="F14" s="1199"/>
      <c r="G14" s="1116"/>
      <c r="H14" s="1199"/>
      <c r="I14" s="1116"/>
      <c r="J14" s="1199"/>
      <c r="K14" s="1116"/>
      <c r="L14" s="1199"/>
      <c r="M14" s="1116"/>
      <c r="N14" s="1199"/>
      <c r="O14" s="1116"/>
      <c r="P14" s="1199"/>
      <c r="Q14" s="1116"/>
      <c r="R14" s="1199"/>
      <c r="S14" s="1116"/>
      <c r="T14" s="1199"/>
      <c r="U14" s="1116"/>
      <c r="V14" s="1199"/>
      <c r="W14" s="1116"/>
      <c r="X14" s="1199"/>
      <c r="Y14" s="1116"/>
    </row>
    <row r="15" spans="1:130" ht="15" customHeight="1" x14ac:dyDescent="0.25">
      <c r="A15" s="2465"/>
      <c r="B15" s="1399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566"/>
      <c r="G15" s="1567"/>
      <c r="H15" s="27"/>
      <c r="I15" s="28"/>
      <c r="J15" s="27"/>
      <c r="K15" s="28"/>
      <c r="L15" s="1566"/>
      <c r="M15" s="1567"/>
      <c r="N15" s="1566"/>
      <c r="O15" s="1567"/>
      <c r="P15" s="1566"/>
      <c r="Q15" s="1567"/>
      <c r="R15" s="1566"/>
      <c r="S15" s="1567"/>
      <c r="T15" s="1566"/>
      <c r="U15" s="1568"/>
      <c r="V15" s="1566"/>
      <c r="W15" s="1568"/>
      <c r="X15" s="1566"/>
      <c r="Y15" s="1567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147" t="s">
        <v>25</v>
      </c>
      <c r="B17" s="3147" t="s">
        <v>26</v>
      </c>
      <c r="C17" s="3148" t="s">
        <v>27</v>
      </c>
      <c r="D17" s="2471"/>
      <c r="E17" s="2472"/>
      <c r="F17" s="3149" t="s">
        <v>6</v>
      </c>
      <c r="G17" s="3150"/>
      <c r="H17" s="3150"/>
      <c r="I17" s="3150"/>
      <c r="J17" s="3150"/>
      <c r="K17" s="3150"/>
      <c r="L17" s="3150"/>
      <c r="M17" s="3150"/>
      <c r="N17" s="3150"/>
      <c r="O17" s="3150"/>
      <c r="P17" s="3150"/>
      <c r="Q17" s="3150"/>
      <c r="R17" s="3152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143" t="s">
        <v>30</v>
      </c>
      <c r="G18" s="3142"/>
      <c r="H18" s="3143" t="s">
        <v>31</v>
      </c>
      <c r="I18" s="3142"/>
      <c r="J18" s="3143" t="s">
        <v>15</v>
      </c>
      <c r="K18" s="3142"/>
      <c r="L18" s="3143" t="s">
        <v>32</v>
      </c>
      <c r="M18" s="3142"/>
      <c r="N18" s="3143" t="s">
        <v>33</v>
      </c>
      <c r="O18" s="3142"/>
      <c r="P18" s="3143" t="s">
        <v>34</v>
      </c>
      <c r="Q18" s="3144"/>
      <c r="R18" s="2487"/>
      <c r="S18" s="2489"/>
    </row>
    <row r="19" spans="1:90" x14ac:dyDescent="0.25">
      <c r="A19" s="2479"/>
      <c r="B19" s="2479"/>
      <c r="C19" s="1569" t="s">
        <v>17</v>
      </c>
      <c r="D19" s="1570" t="s">
        <v>18</v>
      </c>
      <c r="E19" s="1559" t="s">
        <v>19</v>
      </c>
      <c r="F19" s="1571" t="s">
        <v>18</v>
      </c>
      <c r="G19" s="1559" t="s">
        <v>19</v>
      </c>
      <c r="H19" s="1571" t="s">
        <v>18</v>
      </c>
      <c r="I19" s="1559" t="s">
        <v>19</v>
      </c>
      <c r="J19" s="1571" t="s">
        <v>18</v>
      </c>
      <c r="K19" s="1559" t="s">
        <v>19</v>
      </c>
      <c r="L19" s="1571" t="s">
        <v>18</v>
      </c>
      <c r="M19" s="1559" t="s">
        <v>19</v>
      </c>
      <c r="N19" s="1571" t="s">
        <v>18</v>
      </c>
      <c r="O19" s="1559" t="s">
        <v>19</v>
      </c>
      <c r="P19" s="1571" t="s">
        <v>18</v>
      </c>
      <c r="Q19" s="1572" t="s">
        <v>19</v>
      </c>
      <c r="R19" s="2488"/>
      <c r="S19" s="2475"/>
    </row>
    <row r="20" spans="1:90" ht="15" customHeight="1" x14ac:dyDescent="0.25">
      <c r="A20" s="3156" t="s">
        <v>35</v>
      </c>
      <c r="B20" s="3157"/>
      <c r="C20" s="1573">
        <f t="shared" ref="C20:C29" si="1">SUM(D20+E20)</f>
        <v>0</v>
      </c>
      <c r="D20" s="1574">
        <f t="shared" ref="D20:E41" si="2">SUM(F20+H20+J20+L20+N20+P20)</f>
        <v>0</v>
      </c>
      <c r="E20" s="1575">
        <f t="shared" si="2"/>
        <v>0</v>
      </c>
      <c r="F20" s="1576"/>
      <c r="G20" s="1577"/>
      <c r="H20" s="1576"/>
      <c r="I20" s="1577"/>
      <c r="J20" s="1576"/>
      <c r="K20" s="1577"/>
      <c r="L20" s="1576"/>
      <c r="M20" s="1577"/>
      <c r="N20" s="1576"/>
      <c r="O20" s="1577"/>
      <c r="P20" s="1576"/>
      <c r="Q20" s="1578"/>
      <c r="R20" s="1579"/>
      <c r="S20" s="1565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158" t="s">
        <v>36</v>
      </c>
      <c r="B21" s="1580" t="s">
        <v>22</v>
      </c>
      <c r="C21" s="1581">
        <f t="shared" si="1"/>
        <v>0</v>
      </c>
      <c r="D21" s="41">
        <f t="shared" si="2"/>
        <v>0</v>
      </c>
      <c r="E21" s="1118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398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397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399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151" t="s">
        <v>40</v>
      </c>
      <c r="B25" s="1095" t="s">
        <v>41</v>
      </c>
      <c r="C25" s="1198">
        <f t="shared" si="1"/>
        <v>0</v>
      </c>
      <c r="D25" s="41">
        <f t="shared" si="2"/>
        <v>0</v>
      </c>
      <c r="E25" s="1118">
        <f t="shared" si="2"/>
        <v>0</v>
      </c>
      <c r="F25" s="1199"/>
      <c r="G25" s="1425"/>
      <c r="H25" s="1199"/>
      <c r="I25" s="1425"/>
      <c r="J25" s="1199"/>
      <c r="K25" s="1425"/>
      <c r="L25" s="1199"/>
      <c r="M25" s="1425"/>
      <c r="N25" s="1120"/>
      <c r="O25" s="1425"/>
      <c r="P25" s="1120"/>
      <c r="Q25" s="1427"/>
      <c r="R25" s="1428"/>
      <c r="S25" s="1116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398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397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399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151" t="s">
        <v>54</v>
      </c>
      <c r="B39" s="1582" t="s">
        <v>37</v>
      </c>
      <c r="C39" s="1583">
        <f t="shared" si="7"/>
        <v>0</v>
      </c>
      <c r="D39" s="1584">
        <f t="shared" si="2"/>
        <v>0</v>
      </c>
      <c r="E39" s="1118">
        <f t="shared" si="2"/>
        <v>0</v>
      </c>
      <c r="F39" s="1424"/>
      <c r="G39" s="1425"/>
      <c r="H39" s="1424"/>
      <c r="I39" s="1425"/>
      <c r="J39" s="1424"/>
      <c r="K39" s="1425"/>
      <c r="L39" s="1424"/>
      <c r="M39" s="1425"/>
      <c r="N39" s="1424"/>
      <c r="O39" s="1425"/>
      <c r="P39" s="1120"/>
      <c r="Q39" s="1427"/>
      <c r="R39" s="1428"/>
      <c r="S39" s="1116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398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399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585" t="s">
        <v>55</v>
      </c>
      <c r="B42" s="1586"/>
      <c r="C42" s="1586"/>
      <c r="D42" s="1586"/>
      <c r="E42" s="1586"/>
      <c r="F42" s="1586"/>
      <c r="G42" s="1586"/>
      <c r="H42" s="1586"/>
      <c r="I42" s="1586"/>
      <c r="J42" s="1586"/>
      <c r="K42" s="1586"/>
      <c r="L42" s="1586"/>
      <c r="M42" s="1586"/>
      <c r="N42" s="1586"/>
      <c r="O42" s="1586"/>
      <c r="P42" s="1586"/>
    </row>
    <row r="43" spans="1:90" ht="15" customHeight="1" x14ac:dyDescent="0.25">
      <c r="A43" s="3147" t="s">
        <v>56</v>
      </c>
      <c r="B43" s="3148" t="s">
        <v>27</v>
      </c>
      <c r="C43" s="2471"/>
      <c r="D43" s="2472"/>
      <c r="E43" s="3162" t="s">
        <v>6</v>
      </c>
      <c r="F43" s="3163"/>
      <c r="G43" s="3163"/>
      <c r="H43" s="3163"/>
      <c r="I43" s="3163"/>
      <c r="J43" s="3163"/>
      <c r="K43" s="3163"/>
      <c r="L43" s="3163"/>
      <c r="M43" s="3163"/>
      <c r="N43" s="3163"/>
      <c r="O43" s="3163"/>
      <c r="P43" s="3163"/>
      <c r="Q43" s="3153" t="s">
        <v>28</v>
      </c>
      <c r="R43" s="3154" t="s">
        <v>29</v>
      </c>
    </row>
    <row r="44" spans="1:90" ht="15" customHeight="1" x14ac:dyDescent="0.25">
      <c r="A44" s="2727"/>
      <c r="B44" s="2473"/>
      <c r="C44" s="2474"/>
      <c r="D44" s="2475"/>
      <c r="E44" s="3141" t="s">
        <v>30</v>
      </c>
      <c r="F44" s="3155"/>
      <c r="G44" s="3141" t="s">
        <v>31</v>
      </c>
      <c r="H44" s="3155"/>
      <c r="I44" s="3141" t="s">
        <v>15</v>
      </c>
      <c r="J44" s="3155"/>
      <c r="K44" s="3141" t="s">
        <v>32</v>
      </c>
      <c r="L44" s="3155"/>
      <c r="M44" s="3141" t="s">
        <v>33</v>
      </c>
      <c r="N44" s="3155"/>
      <c r="O44" s="3141" t="s">
        <v>34</v>
      </c>
      <c r="P44" s="3159"/>
      <c r="Q44" s="2491"/>
      <c r="R44" s="2494"/>
    </row>
    <row r="45" spans="1:90" x14ac:dyDescent="0.25">
      <c r="A45" s="2479"/>
      <c r="B45" s="1587" t="s">
        <v>17</v>
      </c>
      <c r="C45" s="1558" t="s">
        <v>18</v>
      </c>
      <c r="D45" s="1391" t="s">
        <v>19</v>
      </c>
      <c r="E45" s="1557" t="s">
        <v>18</v>
      </c>
      <c r="F45" s="1390" t="s">
        <v>19</v>
      </c>
      <c r="G45" s="1557" t="s">
        <v>18</v>
      </c>
      <c r="H45" s="1390" t="s">
        <v>19</v>
      </c>
      <c r="I45" s="1557" t="s">
        <v>18</v>
      </c>
      <c r="J45" s="1390" t="s">
        <v>19</v>
      </c>
      <c r="K45" s="1557" t="s">
        <v>18</v>
      </c>
      <c r="L45" s="1390" t="s">
        <v>19</v>
      </c>
      <c r="M45" s="1557" t="s">
        <v>18</v>
      </c>
      <c r="N45" s="1390" t="s">
        <v>19</v>
      </c>
      <c r="O45" s="1557" t="s">
        <v>18</v>
      </c>
      <c r="P45" s="1389" t="s">
        <v>19</v>
      </c>
      <c r="Q45" s="2492"/>
      <c r="R45" s="2495"/>
    </row>
    <row r="46" spans="1:90" x14ac:dyDescent="0.25">
      <c r="A46" s="1588" t="s">
        <v>37</v>
      </c>
      <c r="B46" s="1434">
        <f>SUM(C46+D46)</f>
        <v>0</v>
      </c>
      <c r="C46" s="1589">
        <f t="shared" ref="C46:D49" si="8">SUM(E46+G46+I46+K46+M46+O46)</f>
        <v>0</v>
      </c>
      <c r="D46" s="1115">
        <f t="shared" si="8"/>
        <v>0</v>
      </c>
      <c r="E46" s="1424"/>
      <c r="F46" s="1116"/>
      <c r="G46" s="1424"/>
      <c r="H46" s="1116"/>
      <c r="I46" s="1424"/>
      <c r="J46" s="1425"/>
      <c r="K46" s="1424"/>
      <c r="L46" s="1425"/>
      <c r="M46" s="1120"/>
      <c r="N46" s="1425"/>
      <c r="O46" s="1120"/>
      <c r="P46" s="1427"/>
      <c r="Q46" s="1437"/>
      <c r="R46" s="1425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161" t="s">
        <v>59</v>
      </c>
      <c r="B51" s="3148" t="s">
        <v>5</v>
      </c>
      <c r="C51" s="2471"/>
      <c r="D51" s="2472"/>
      <c r="E51" s="3146" t="s">
        <v>6</v>
      </c>
      <c r="F51" s="3146"/>
      <c r="G51" s="3146"/>
      <c r="H51" s="3141"/>
      <c r="I51" s="3153" t="s">
        <v>28</v>
      </c>
      <c r="J51" s="3154" t="s">
        <v>29</v>
      </c>
    </row>
    <row r="52" spans="1:90" x14ac:dyDescent="0.25">
      <c r="A52" s="2746"/>
      <c r="B52" s="2473"/>
      <c r="C52" s="2474"/>
      <c r="D52" s="2475"/>
      <c r="E52" s="3141" t="s">
        <v>8</v>
      </c>
      <c r="F52" s="3155"/>
      <c r="G52" s="3141" t="s">
        <v>9</v>
      </c>
      <c r="H52" s="3159"/>
      <c r="I52" s="2491"/>
      <c r="J52" s="2494"/>
    </row>
    <row r="53" spans="1:90" x14ac:dyDescent="0.25">
      <c r="A53" s="2506"/>
      <c r="B53" s="1587" t="s">
        <v>17</v>
      </c>
      <c r="C53" s="1558" t="s">
        <v>18</v>
      </c>
      <c r="D53" s="1391" t="s">
        <v>19</v>
      </c>
      <c r="E53" s="1557" t="s">
        <v>18</v>
      </c>
      <c r="F53" s="1590" t="s">
        <v>19</v>
      </c>
      <c r="G53" s="1557" t="s">
        <v>18</v>
      </c>
      <c r="H53" s="1591" t="s">
        <v>19</v>
      </c>
      <c r="I53" s="2492"/>
      <c r="J53" s="2495"/>
    </row>
    <row r="54" spans="1:90" ht="21" x14ac:dyDescent="0.25">
      <c r="A54" s="1592" t="s">
        <v>60</v>
      </c>
      <c r="B54" s="1593">
        <f>SUM(C54+D54)</f>
        <v>0</v>
      </c>
      <c r="C54" s="1594">
        <f t="shared" ref="C54:D57" si="13">SUM(E54+G54)</f>
        <v>0</v>
      </c>
      <c r="D54" s="1595">
        <f t="shared" si="13"/>
        <v>0</v>
      </c>
      <c r="E54" s="1596">
        <f t="shared" ref="E54:J54" si="14">SUM(E55:E57)</f>
        <v>0</v>
      </c>
      <c r="F54" s="1597">
        <f t="shared" si="14"/>
        <v>0</v>
      </c>
      <c r="G54" s="1598">
        <f t="shared" si="14"/>
        <v>0</v>
      </c>
      <c r="H54" s="1599">
        <f t="shared" si="14"/>
        <v>0</v>
      </c>
      <c r="I54" s="1600">
        <f t="shared" si="14"/>
        <v>0</v>
      </c>
      <c r="J54" s="1601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148" t="s">
        <v>64</v>
      </c>
      <c r="B59" s="2472"/>
      <c r="C59" s="3147" t="s">
        <v>65</v>
      </c>
      <c r="D59" s="3141" t="s">
        <v>66</v>
      </c>
      <c r="E59" s="3159"/>
      <c r="F59" s="3159"/>
      <c r="G59" s="3159"/>
      <c r="H59" s="3159"/>
      <c r="I59" s="3159"/>
      <c r="J59" s="3160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602" t="s">
        <v>67</v>
      </c>
      <c r="E60" s="1602" t="s">
        <v>68</v>
      </c>
      <c r="F60" s="1602" t="s">
        <v>69</v>
      </c>
      <c r="G60" s="1590" t="s">
        <v>70</v>
      </c>
      <c r="H60" s="1591" t="s">
        <v>71</v>
      </c>
      <c r="I60" s="1603" t="s">
        <v>72</v>
      </c>
      <c r="J60" s="1604" t="s">
        <v>73</v>
      </c>
      <c r="K60" s="2501"/>
      <c r="L60" s="2489"/>
    </row>
    <row r="61" spans="1:90" x14ac:dyDescent="0.25">
      <c r="A61" s="2940" t="s">
        <v>74</v>
      </c>
      <c r="B61" s="2941"/>
      <c r="C61" s="1443">
        <f>SUM(D61:H61)</f>
        <v>0</v>
      </c>
      <c r="D61" s="1444"/>
      <c r="E61" s="1444"/>
      <c r="F61" s="1444"/>
      <c r="G61" s="1116"/>
      <c r="H61" s="1124"/>
      <c r="I61" s="1446"/>
      <c r="J61" s="1447"/>
      <c r="K61" s="1124"/>
      <c r="L61" s="1425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148" t="s">
        <v>5</v>
      </c>
      <c r="C69" s="2471"/>
      <c r="D69" s="2472"/>
      <c r="E69" s="3146" t="s">
        <v>6</v>
      </c>
      <c r="F69" s="3146"/>
      <c r="G69" s="3146"/>
      <c r="H69" s="3164"/>
      <c r="I69" s="3153" t="s">
        <v>28</v>
      </c>
      <c r="J69" s="3154" t="s">
        <v>29</v>
      </c>
    </row>
    <row r="70" spans="1:90" x14ac:dyDescent="0.25">
      <c r="A70" s="2489"/>
      <c r="B70" s="2473"/>
      <c r="C70" s="2474"/>
      <c r="D70" s="2475"/>
      <c r="E70" s="3141" t="s">
        <v>10</v>
      </c>
      <c r="F70" s="3155"/>
      <c r="G70" s="3159" t="s">
        <v>11</v>
      </c>
      <c r="H70" s="3160"/>
      <c r="I70" s="2491"/>
      <c r="J70" s="2494"/>
    </row>
    <row r="71" spans="1:90" x14ac:dyDescent="0.25">
      <c r="A71" s="2475"/>
      <c r="B71" s="1557" t="s">
        <v>17</v>
      </c>
      <c r="C71" s="1558" t="s">
        <v>18</v>
      </c>
      <c r="D71" s="1391" t="s">
        <v>19</v>
      </c>
      <c r="E71" s="1557" t="s">
        <v>18</v>
      </c>
      <c r="F71" s="1590" t="s">
        <v>19</v>
      </c>
      <c r="G71" s="1557" t="s">
        <v>18</v>
      </c>
      <c r="H71" s="1605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1424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147" t="s">
        <v>85</v>
      </c>
      <c r="B77" s="3147" t="s">
        <v>65</v>
      </c>
    </row>
    <row r="78" spans="1:90" x14ac:dyDescent="0.25">
      <c r="A78" s="2727"/>
      <c r="B78" s="2479"/>
    </row>
    <row r="79" spans="1:90" x14ac:dyDescent="0.25">
      <c r="A79" s="2479"/>
      <c r="B79" s="1606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603" t="s">
        <v>90</v>
      </c>
      <c r="B85" s="1602" t="s">
        <v>91</v>
      </c>
      <c r="C85" s="1602" t="s">
        <v>38</v>
      </c>
      <c r="D85" s="1602" t="s">
        <v>92</v>
      </c>
      <c r="E85" s="1602" t="s">
        <v>93</v>
      </c>
    </row>
    <row r="86" spans="1:91" x14ac:dyDescent="0.25">
      <c r="A86" s="1607" t="s">
        <v>94</v>
      </c>
      <c r="B86" s="1444"/>
      <c r="C86" s="1444"/>
      <c r="D86" s="1444"/>
      <c r="E86" s="1444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148" t="s">
        <v>97</v>
      </c>
      <c r="B89" s="2472"/>
      <c r="C89" s="1608" t="s">
        <v>98</v>
      </c>
      <c r="D89" s="1602" t="s">
        <v>99</v>
      </c>
      <c r="E89" s="1602" t="s">
        <v>100</v>
      </c>
      <c r="F89" s="1602" t="s">
        <v>101</v>
      </c>
    </row>
    <row r="90" spans="1:91" ht="21" x14ac:dyDescent="0.25">
      <c r="A90" s="2464" t="s">
        <v>102</v>
      </c>
      <c r="B90" s="1588" t="s">
        <v>103</v>
      </c>
      <c r="C90" s="1444"/>
      <c r="D90" s="1609"/>
      <c r="E90" s="1444"/>
      <c r="F90" s="1444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141" t="s">
        <v>65</v>
      </c>
      <c r="D95" s="3159"/>
      <c r="E95" s="3155"/>
      <c r="F95" s="3141" t="s">
        <v>109</v>
      </c>
      <c r="G95" s="3155"/>
      <c r="H95" s="3141" t="s">
        <v>110</v>
      </c>
      <c r="I95" s="3155"/>
    </row>
    <row r="96" spans="1:91" x14ac:dyDescent="0.25">
      <c r="A96" s="2474"/>
      <c r="B96" s="2475"/>
      <c r="C96" s="1587" t="s">
        <v>17</v>
      </c>
      <c r="D96" s="1558" t="s">
        <v>18</v>
      </c>
      <c r="E96" s="1590" t="s">
        <v>19</v>
      </c>
      <c r="F96" s="1557" t="s">
        <v>18</v>
      </c>
      <c r="G96" s="1590" t="s">
        <v>19</v>
      </c>
      <c r="H96" s="1557" t="s">
        <v>18</v>
      </c>
      <c r="I96" s="1610" t="s">
        <v>19</v>
      </c>
    </row>
    <row r="97" spans="1:21" x14ac:dyDescent="0.25">
      <c r="A97" s="3141" t="s">
        <v>65</v>
      </c>
      <c r="B97" s="3155"/>
      <c r="C97" s="1596">
        <f t="shared" ref="C97:I97" si="28">SUM(C98:C102)</f>
        <v>0</v>
      </c>
      <c r="D97" s="1611">
        <f t="shared" si="28"/>
        <v>0</v>
      </c>
      <c r="E97" s="1597">
        <f t="shared" si="28"/>
        <v>0</v>
      </c>
      <c r="F97" s="1598">
        <f t="shared" si="28"/>
        <v>0</v>
      </c>
      <c r="G97" s="1601">
        <f t="shared" si="28"/>
        <v>0</v>
      </c>
      <c r="H97" s="1598">
        <f t="shared" si="28"/>
        <v>0</v>
      </c>
      <c r="I97" s="1601">
        <f t="shared" si="28"/>
        <v>0</v>
      </c>
    </row>
    <row r="98" spans="1:21" x14ac:dyDescent="0.25">
      <c r="A98" s="3165" t="s">
        <v>22</v>
      </c>
      <c r="B98" s="2937"/>
      <c r="C98" s="1454">
        <f>SUM(D98+E98)</f>
        <v>0</v>
      </c>
      <c r="D98" s="1114">
        <f t="shared" ref="D98:E102" si="29">SUM(F98+H98)</f>
        <v>0</v>
      </c>
      <c r="E98" s="1115">
        <f t="shared" si="29"/>
        <v>0</v>
      </c>
      <c r="F98" s="1424"/>
      <c r="G98" s="1116"/>
      <c r="H98" s="1424"/>
      <c r="I98" s="1425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166" t="s">
        <v>115</v>
      </c>
      <c r="B105" s="2527"/>
      <c r="C105" s="3148" t="s">
        <v>116</v>
      </c>
      <c r="D105" s="2471"/>
      <c r="E105" s="2472"/>
      <c r="F105" s="3162" t="s">
        <v>6</v>
      </c>
      <c r="G105" s="3163"/>
      <c r="H105" s="3163"/>
      <c r="I105" s="3163"/>
      <c r="J105" s="3163"/>
      <c r="K105" s="3163"/>
      <c r="L105" s="3163"/>
      <c r="M105" s="3163"/>
      <c r="N105" s="3163"/>
      <c r="O105" s="3163"/>
      <c r="P105" s="3163"/>
      <c r="Q105" s="3163"/>
      <c r="R105" s="3163"/>
      <c r="S105" s="3163"/>
      <c r="T105" s="3163"/>
      <c r="U105" s="3167"/>
    </row>
    <row r="106" spans="1:21" ht="15" customHeight="1" x14ac:dyDescent="0.25">
      <c r="A106" s="2754"/>
      <c r="B106" s="2529"/>
      <c r="C106" s="2473"/>
      <c r="D106" s="2474"/>
      <c r="E106" s="2475"/>
      <c r="F106" s="3141" t="s">
        <v>117</v>
      </c>
      <c r="G106" s="3159"/>
      <c r="H106" s="3141" t="s">
        <v>118</v>
      </c>
      <c r="I106" s="3155"/>
      <c r="J106" s="3141" t="s">
        <v>119</v>
      </c>
      <c r="K106" s="3155"/>
      <c r="L106" s="3141" t="s">
        <v>120</v>
      </c>
      <c r="M106" s="3155"/>
      <c r="N106" s="3141" t="s">
        <v>121</v>
      </c>
      <c r="O106" s="3155"/>
      <c r="P106" s="3141" t="s">
        <v>122</v>
      </c>
      <c r="Q106" s="3155"/>
      <c r="R106" s="3141" t="s">
        <v>123</v>
      </c>
      <c r="S106" s="3155"/>
      <c r="T106" s="3141" t="s">
        <v>124</v>
      </c>
      <c r="U106" s="3155"/>
    </row>
    <row r="107" spans="1:21" x14ac:dyDescent="0.25">
      <c r="A107" s="2530"/>
      <c r="B107" s="2531"/>
      <c r="C107" s="1587" t="s">
        <v>17</v>
      </c>
      <c r="D107" s="1612" t="s">
        <v>18</v>
      </c>
      <c r="E107" s="1391" t="s">
        <v>19</v>
      </c>
      <c r="F107" s="1557" t="s">
        <v>18</v>
      </c>
      <c r="G107" s="1389" t="s">
        <v>19</v>
      </c>
      <c r="H107" s="1557" t="s">
        <v>18</v>
      </c>
      <c r="I107" s="1390" t="s">
        <v>19</v>
      </c>
      <c r="J107" s="1557" t="s">
        <v>18</v>
      </c>
      <c r="K107" s="1390" t="s">
        <v>19</v>
      </c>
      <c r="L107" s="1557" t="s">
        <v>18</v>
      </c>
      <c r="M107" s="1390" t="s">
        <v>19</v>
      </c>
      <c r="N107" s="1557" t="s">
        <v>18</v>
      </c>
      <c r="O107" s="1390" t="s">
        <v>19</v>
      </c>
      <c r="P107" s="1557" t="s">
        <v>18</v>
      </c>
      <c r="Q107" s="1390" t="s">
        <v>19</v>
      </c>
      <c r="R107" s="1557" t="s">
        <v>18</v>
      </c>
      <c r="S107" s="1390" t="s">
        <v>19</v>
      </c>
      <c r="T107" s="1557" t="s">
        <v>18</v>
      </c>
      <c r="U107" s="1390" t="s">
        <v>19</v>
      </c>
    </row>
    <row r="108" spans="1:21" x14ac:dyDescent="0.25">
      <c r="A108" s="3076" t="s">
        <v>125</v>
      </c>
      <c r="B108" s="3076"/>
      <c r="C108" s="1456">
        <f t="shared" ref="C108:C116" si="30">SUM(D108+E108)</f>
        <v>0</v>
      </c>
      <c r="D108" s="22">
        <f>+H108+J108+L108+N108+P108+R108+T108</f>
        <v>0</v>
      </c>
      <c r="E108" s="1118">
        <f>+I108+K108+M108+O108+Q108+S108+U108</f>
        <v>0</v>
      </c>
      <c r="F108" s="1457"/>
      <c r="G108" s="1613"/>
      <c r="H108" s="1424"/>
      <c r="I108" s="1425"/>
      <c r="J108" s="1424"/>
      <c r="K108" s="1425"/>
      <c r="L108" s="1424"/>
      <c r="M108" s="1425"/>
      <c r="N108" s="1424"/>
      <c r="O108" s="1425"/>
      <c r="P108" s="1120"/>
      <c r="Q108" s="1425"/>
      <c r="R108" s="1120"/>
      <c r="S108" s="1425"/>
      <c r="T108" s="1120"/>
      <c r="U108" s="1425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151" t="s">
        <v>131</v>
      </c>
      <c r="B114" s="1614" t="s">
        <v>132</v>
      </c>
      <c r="C114" s="1583">
        <f t="shared" si="30"/>
        <v>0</v>
      </c>
      <c r="D114" s="1584">
        <f t="shared" ref="D114:E116" si="32">SUM(F114+H114+J114+L114+N114+P114+R114+T114)</f>
        <v>0</v>
      </c>
      <c r="E114" s="1118">
        <f t="shared" si="32"/>
        <v>0</v>
      </c>
      <c r="F114" s="1424"/>
      <c r="G114" s="1615"/>
      <c r="H114" s="1424"/>
      <c r="I114" s="1116"/>
      <c r="J114" s="1424"/>
      <c r="K114" s="1425"/>
      <c r="L114" s="1424"/>
      <c r="M114" s="1425"/>
      <c r="N114" s="1424"/>
      <c r="O114" s="1116"/>
      <c r="P114" s="1424"/>
      <c r="Q114" s="1116"/>
      <c r="R114" s="1424"/>
      <c r="S114" s="1116"/>
      <c r="T114" s="1424"/>
      <c r="U114" s="1116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162" t="s">
        <v>6</v>
      </c>
      <c r="G118" s="3163"/>
      <c r="H118" s="3163"/>
      <c r="I118" s="3163"/>
      <c r="J118" s="3163"/>
      <c r="K118" s="3163"/>
      <c r="L118" s="3163"/>
      <c r="M118" s="3163"/>
      <c r="N118" s="3163"/>
      <c r="O118" s="3163"/>
      <c r="P118" s="3163"/>
      <c r="Q118" s="3163"/>
      <c r="R118" s="3163"/>
      <c r="S118" s="3163"/>
      <c r="T118" s="2542"/>
      <c r="U118" s="2542"/>
      <c r="V118" s="3163"/>
      <c r="W118" s="3163"/>
      <c r="X118" s="3163"/>
      <c r="Y118" s="3163"/>
      <c r="Z118" s="3163"/>
      <c r="AA118" s="3167"/>
    </row>
    <row r="119" spans="1:27" ht="15" customHeight="1" x14ac:dyDescent="0.25">
      <c r="A119" s="2727"/>
      <c r="B119" s="2727"/>
      <c r="C119" s="2541"/>
      <c r="D119" s="2474"/>
      <c r="E119" s="2475"/>
      <c r="F119" s="3141" t="s">
        <v>136</v>
      </c>
      <c r="G119" s="3155"/>
      <c r="H119" s="3141" t="s">
        <v>137</v>
      </c>
      <c r="I119" s="3155"/>
      <c r="J119" s="3141" t="s">
        <v>138</v>
      </c>
      <c r="K119" s="3155"/>
      <c r="L119" s="3159" t="s">
        <v>139</v>
      </c>
      <c r="M119" s="3155"/>
      <c r="N119" s="3141" t="s">
        <v>109</v>
      </c>
      <c r="O119" s="3155"/>
      <c r="P119" s="3141" t="s">
        <v>110</v>
      </c>
      <c r="Q119" s="3155"/>
      <c r="R119" s="3141" t="s">
        <v>140</v>
      </c>
      <c r="S119" s="3155"/>
      <c r="T119" s="3141" t="s">
        <v>141</v>
      </c>
      <c r="U119" s="3155"/>
      <c r="V119" s="3141" t="s">
        <v>142</v>
      </c>
      <c r="W119" s="3155"/>
      <c r="X119" s="3141" t="s">
        <v>143</v>
      </c>
      <c r="Y119" s="3155"/>
      <c r="Z119" s="3168" t="s">
        <v>124</v>
      </c>
      <c r="AA119" s="3169"/>
    </row>
    <row r="120" spans="1:27" x14ac:dyDescent="0.25">
      <c r="A120" s="2479"/>
      <c r="B120" s="2479"/>
      <c r="C120" s="1557" t="s">
        <v>17</v>
      </c>
      <c r="D120" s="1612" t="s">
        <v>18</v>
      </c>
      <c r="E120" s="1610" t="s">
        <v>19</v>
      </c>
      <c r="F120" s="1557" t="s">
        <v>18</v>
      </c>
      <c r="G120" s="1391" t="s">
        <v>19</v>
      </c>
      <c r="H120" s="1557" t="s">
        <v>18</v>
      </c>
      <c r="I120" s="1391" t="s">
        <v>19</v>
      </c>
      <c r="J120" s="1557" t="s">
        <v>18</v>
      </c>
      <c r="K120" s="1391" t="s">
        <v>19</v>
      </c>
      <c r="L120" s="1558" t="s">
        <v>18</v>
      </c>
      <c r="M120" s="1391" t="s">
        <v>19</v>
      </c>
      <c r="N120" s="1557" t="s">
        <v>18</v>
      </c>
      <c r="O120" s="1391" t="s">
        <v>19</v>
      </c>
      <c r="P120" s="1557" t="s">
        <v>18</v>
      </c>
      <c r="Q120" s="1391" t="s">
        <v>19</v>
      </c>
      <c r="R120" s="1557" t="s">
        <v>18</v>
      </c>
      <c r="S120" s="1602" t="s">
        <v>19</v>
      </c>
      <c r="T120" s="1557" t="s">
        <v>18</v>
      </c>
      <c r="U120" s="1391" t="s">
        <v>19</v>
      </c>
      <c r="V120" s="1557" t="s">
        <v>18</v>
      </c>
      <c r="W120" s="1391" t="s">
        <v>19</v>
      </c>
      <c r="X120" s="1557" t="s">
        <v>18</v>
      </c>
      <c r="Y120" s="1391" t="s">
        <v>19</v>
      </c>
      <c r="Z120" s="1616" t="s">
        <v>18</v>
      </c>
      <c r="AA120" s="229" t="s">
        <v>19</v>
      </c>
    </row>
    <row r="121" spans="1:27" x14ac:dyDescent="0.25">
      <c r="A121" s="3080" t="s">
        <v>144</v>
      </c>
      <c r="B121" s="1459" t="s">
        <v>145</v>
      </c>
      <c r="C121" s="1454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460">
        <f t="shared" si="34"/>
        <v>0</v>
      </c>
      <c r="F121" s="1424"/>
      <c r="G121" s="1116"/>
      <c r="H121" s="1424"/>
      <c r="I121" s="1425"/>
      <c r="J121" s="1424"/>
      <c r="K121" s="1425"/>
      <c r="L121" s="1617"/>
      <c r="M121" s="1425"/>
      <c r="N121" s="1424"/>
      <c r="O121" s="1425"/>
      <c r="P121" s="1424"/>
      <c r="Q121" s="1425"/>
      <c r="R121" s="1424"/>
      <c r="S121" s="1425"/>
      <c r="T121" s="1424"/>
      <c r="U121" s="1425"/>
      <c r="V121" s="1120"/>
      <c r="W121" s="1425"/>
      <c r="X121" s="1120"/>
      <c r="Y121" s="1425"/>
      <c r="Z121" s="1615"/>
      <c r="AA121" s="1461"/>
    </row>
    <row r="122" spans="1:27" x14ac:dyDescent="0.25">
      <c r="A122" s="2546"/>
      <c r="B122" s="1397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398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398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399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080" t="s">
        <v>150</v>
      </c>
      <c r="B126" s="1459" t="s">
        <v>145</v>
      </c>
      <c r="C126" s="1454">
        <f t="shared" si="33"/>
        <v>0</v>
      </c>
      <c r="D126" s="230">
        <f t="shared" si="34"/>
        <v>0</v>
      </c>
      <c r="E126" s="1460">
        <f t="shared" si="34"/>
        <v>0</v>
      </c>
      <c r="F126" s="1424"/>
      <c r="G126" s="1116"/>
      <c r="H126" s="1424"/>
      <c r="I126" s="1425"/>
      <c r="J126" s="1424"/>
      <c r="K126" s="1425"/>
      <c r="L126" s="1617"/>
      <c r="M126" s="1425"/>
      <c r="N126" s="1424"/>
      <c r="O126" s="1425"/>
      <c r="P126" s="1424"/>
      <c r="Q126" s="1425"/>
      <c r="R126" s="1424"/>
      <c r="S126" s="1425"/>
      <c r="T126" s="1424"/>
      <c r="U126" s="1425"/>
      <c r="V126" s="1120"/>
      <c r="W126" s="1425"/>
      <c r="X126" s="1120"/>
      <c r="Y126" s="1425"/>
      <c r="Z126" s="1615"/>
      <c r="AA126" s="1461"/>
    </row>
    <row r="127" spans="1:27" x14ac:dyDescent="0.25">
      <c r="A127" s="2546"/>
      <c r="B127" s="1397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398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398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399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151" t="s">
        <v>151</v>
      </c>
      <c r="B131" s="1459" t="s">
        <v>145</v>
      </c>
      <c r="C131" s="1454">
        <f t="shared" si="33"/>
        <v>0</v>
      </c>
      <c r="D131" s="230">
        <f t="shared" si="34"/>
        <v>0</v>
      </c>
      <c r="E131" s="1460">
        <f t="shared" si="34"/>
        <v>0</v>
      </c>
      <c r="F131" s="1424"/>
      <c r="G131" s="1116"/>
      <c r="H131" s="1424"/>
      <c r="I131" s="1425"/>
      <c r="J131" s="1424"/>
      <c r="K131" s="1425"/>
      <c r="L131" s="1617"/>
      <c r="M131" s="1425"/>
      <c r="N131" s="1424"/>
      <c r="O131" s="1425"/>
      <c r="P131" s="1424"/>
      <c r="Q131" s="1425"/>
      <c r="R131" s="1424"/>
      <c r="S131" s="1425"/>
      <c r="T131" s="1424"/>
      <c r="U131" s="1425"/>
      <c r="V131" s="1120"/>
      <c r="W131" s="1425"/>
      <c r="X131" s="1120"/>
      <c r="Y131" s="1425"/>
      <c r="Z131" s="1615"/>
      <c r="AA131" s="1461"/>
    </row>
    <row r="132" spans="1:27" x14ac:dyDescent="0.25">
      <c r="A132" s="2732"/>
      <c r="B132" s="1397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398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398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399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080" t="s">
        <v>152</v>
      </c>
      <c r="B136" s="1459" t="s">
        <v>145</v>
      </c>
      <c r="C136" s="1454">
        <f t="shared" si="33"/>
        <v>0</v>
      </c>
      <c r="D136" s="230">
        <f t="shared" si="34"/>
        <v>0</v>
      </c>
      <c r="E136" s="1460">
        <f t="shared" si="34"/>
        <v>0</v>
      </c>
      <c r="F136" s="1424"/>
      <c r="G136" s="1116"/>
      <c r="H136" s="1424"/>
      <c r="I136" s="1425"/>
      <c r="J136" s="1424"/>
      <c r="K136" s="1425"/>
      <c r="L136" s="1617"/>
      <c r="M136" s="1425"/>
      <c r="N136" s="1424"/>
      <c r="O136" s="1425"/>
      <c r="P136" s="1424"/>
      <c r="Q136" s="1425"/>
      <c r="R136" s="1424"/>
      <c r="S136" s="1425"/>
      <c r="T136" s="1424"/>
      <c r="U136" s="1425"/>
      <c r="V136" s="1120"/>
      <c r="W136" s="1425"/>
      <c r="X136" s="1120"/>
      <c r="Y136" s="1425"/>
      <c r="Z136" s="1615"/>
      <c r="AA136" s="1461"/>
    </row>
    <row r="137" spans="1:27" x14ac:dyDescent="0.25">
      <c r="A137" s="2546"/>
      <c r="B137" s="1397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398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398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399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080" t="s">
        <v>153</v>
      </c>
      <c r="B141" s="1459" t="s">
        <v>145</v>
      </c>
      <c r="C141" s="1454">
        <f t="shared" si="33"/>
        <v>0</v>
      </c>
      <c r="D141" s="230">
        <f t="shared" si="34"/>
        <v>0</v>
      </c>
      <c r="E141" s="1460">
        <f t="shared" si="34"/>
        <v>0</v>
      </c>
      <c r="F141" s="1424"/>
      <c r="G141" s="1116"/>
      <c r="H141" s="1424"/>
      <c r="I141" s="1425"/>
      <c r="J141" s="1424"/>
      <c r="K141" s="1425"/>
      <c r="L141" s="1617"/>
      <c r="M141" s="1425"/>
      <c r="N141" s="1424"/>
      <c r="O141" s="1425"/>
      <c r="P141" s="1424"/>
      <c r="Q141" s="1425"/>
      <c r="R141" s="1424"/>
      <c r="S141" s="1425"/>
      <c r="T141" s="1424"/>
      <c r="U141" s="1425"/>
      <c r="V141" s="1120"/>
      <c r="W141" s="1425"/>
      <c r="X141" s="1120"/>
      <c r="Y141" s="1425"/>
      <c r="Z141" s="1615"/>
      <c r="AA141" s="1461"/>
    </row>
    <row r="142" spans="1:27" x14ac:dyDescent="0.25">
      <c r="A142" s="2546"/>
      <c r="B142" s="1397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398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398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399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151" t="s">
        <v>154</v>
      </c>
      <c r="B146" s="1459" t="s">
        <v>145</v>
      </c>
      <c r="C146" s="1454">
        <f t="shared" si="33"/>
        <v>0</v>
      </c>
      <c r="D146" s="230">
        <f t="shared" si="34"/>
        <v>0</v>
      </c>
      <c r="E146" s="1460">
        <f t="shared" si="34"/>
        <v>0</v>
      </c>
      <c r="F146" s="1424"/>
      <c r="G146" s="1116"/>
      <c r="H146" s="1424"/>
      <c r="I146" s="1425"/>
      <c r="J146" s="1424"/>
      <c r="K146" s="1425"/>
      <c r="L146" s="1617"/>
      <c r="M146" s="1425"/>
      <c r="N146" s="1424"/>
      <c r="O146" s="1425"/>
      <c r="P146" s="1424"/>
      <c r="Q146" s="1425"/>
      <c r="R146" s="1424"/>
      <c r="S146" s="1425"/>
      <c r="T146" s="1424"/>
      <c r="U146" s="1425"/>
      <c r="V146" s="1120"/>
      <c r="W146" s="1425"/>
      <c r="X146" s="1120"/>
      <c r="Y146" s="1425"/>
      <c r="Z146" s="1615"/>
      <c r="AA146" s="1461"/>
    </row>
    <row r="147" spans="1:27" x14ac:dyDescent="0.25">
      <c r="A147" s="2732"/>
      <c r="B147" s="1397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398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398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399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141" t="s">
        <v>155</v>
      </c>
      <c r="B151" s="3155"/>
      <c r="C151" s="1618">
        <f t="shared" ref="C151:AA151" si="35">SUM(C121:C150)</f>
        <v>0</v>
      </c>
      <c r="D151" s="1619">
        <f t="shared" si="35"/>
        <v>0</v>
      </c>
      <c r="E151" s="1620">
        <f t="shared" si="35"/>
        <v>0</v>
      </c>
      <c r="F151" s="1618">
        <f t="shared" si="35"/>
        <v>0</v>
      </c>
      <c r="G151" s="1621">
        <f t="shared" si="35"/>
        <v>0</v>
      </c>
      <c r="H151" s="1618">
        <f t="shared" si="35"/>
        <v>0</v>
      </c>
      <c r="I151" s="1621">
        <f t="shared" si="35"/>
        <v>0</v>
      </c>
      <c r="J151" s="1618">
        <f t="shared" si="35"/>
        <v>0</v>
      </c>
      <c r="K151" s="1621">
        <f t="shared" si="35"/>
        <v>0</v>
      </c>
      <c r="L151" s="1618">
        <f t="shared" si="35"/>
        <v>0</v>
      </c>
      <c r="M151" s="1621">
        <f t="shared" si="35"/>
        <v>0</v>
      </c>
      <c r="N151" s="1618">
        <f t="shared" si="35"/>
        <v>0</v>
      </c>
      <c r="O151" s="1621">
        <f t="shared" si="35"/>
        <v>0</v>
      </c>
      <c r="P151" s="1618">
        <f t="shared" si="35"/>
        <v>0</v>
      </c>
      <c r="Q151" s="1621">
        <f t="shared" si="35"/>
        <v>0</v>
      </c>
      <c r="R151" s="1618">
        <f t="shared" si="35"/>
        <v>0</v>
      </c>
      <c r="S151" s="1621">
        <f t="shared" si="35"/>
        <v>0</v>
      </c>
      <c r="T151" s="1618">
        <f t="shared" si="35"/>
        <v>0</v>
      </c>
      <c r="U151" s="1621">
        <f t="shared" si="35"/>
        <v>0</v>
      </c>
      <c r="V151" s="1618">
        <f t="shared" si="35"/>
        <v>0</v>
      </c>
      <c r="W151" s="1621">
        <f t="shared" si="35"/>
        <v>0</v>
      </c>
      <c r="X151" s="1618">
        <f t="shared" si="35"/>
        <v>0</v>
      </c>
      <c r="Y151" s="1621">
        <f t="shared" si="35"/>
        <v>0</v>
      </c>
      <c r="Z151" s="1622">
        <f t="shared" si="35"/>
        <v>0</v>
      </c>
      <c r="AA151" s="1623">
        <f t="shared" si="35"/>
        <v>0</v>
      </c>
    </row>
    <row r="152" spans="1:27" x14ac:dyDescent="0.25">
      <c r="A152" s="2740" t="s">
        <v>156</v>
      </c>
      <c r="B152" s="1397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397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398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398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399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170" t="s">
        <v>157</v>
      </c>
      <c r="B157" s="1459" t="s">
        <v>145</v>
      </c>
      <c r="C157" s="1454">
        <f t="shared" si="36"/>
        <v>0</v>
      </c>
      <c r="D157" s="230">
        <f t="shared" si="37"/>
        <v>0</v>
      </c>
      <c r="E157" s="1460">
        <f t="shared" si="37"/>
        <v>0</v>
      </c>
      <c r="F157" s="1424"/>
      <c r="G157" s="1116"/>
      <c r="H157" s="1424"/>
      <c r="I157" s="1425"/>
      <c r="J157" s="1424"/>
      <c r="K157" s="1425"/>
      <c r="L157" s="1617"/>
      <c r="M157" s="1425"/>
      <c r="N157" s="1424"/>
      <c r="O157" s="1425"/>
      <c r="P157" s="1424"/>
      <c r="Q157" s="1425"/>
      <c r="R157" s="1424"/>
      <c r="S157" s="1425"/>
      <c r="T157" s="1424"/>
      <c r="U157" s="1425"/>
      <c r="V157" s="1120"/>
      <c r="W157" s="1425"/>
      <c r="X157" s="1120"/>
      <c r="Y157" s="1425"/>
      <c r="Z157" s="1615"/>
      <c r="AA157" s="1461"/>
    </row>
    <row r="158" spans="1:27" x14ac:dyDescent="0.25">
      <c r="A158" s="2740"/>
      <c r="B158" s="1397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398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398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399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141" t="s">
        <v>155</v>
      </c>
      <c r="B162" s="3155"/>
      <c r="C162" s="1618">
        <f t="shared" ref="C162:AA162" si="38">SUM(C152:C161)</f>
        <v>0</v>
      </c>
      <c r="D162" s="1619">
        <f t="shared" si="38"/>
        <v>0</v>
      </c>
      <c r="E162" s="1620">
        <f t="shared" si="38"/>
        <v>0</v>
      </c>
      <c r="F162" s="1618">
        <f t="shared" si="38"/>
        <v>0</v>
      </c>
      <c r="G162" s="1621">
        <f t="shared" si="38"/>
        <v>0</v>
      </c>
      <c r="H162" s="1618">
        <f t="shared" si="38"/>
        <v>0</v>
      </c>
      <c r="I162" s="1621">
        <f t="shared" si="38"/>
        <v>0</v>
      </c>
      <c r="J162" s="1618">
        <f t="shared" si="38"/>
        <v>0</v>
      </c>
      <c r="K162" s="1621">
        <f t="shared" si="38"/>
        <v>0</v>
      </c>
      <c r="L162" s="1618">
        <f t="shared" si="38"/>
        <v>0</v>
      </c>
      <c r="M162" s="1621">
        <f t="shared" si="38"/>
        <v>0</v>
      </c>
      <c r="N162" s="1618">
        <f t="shared" si="38"/>
        <v>0</v>
      </c>
      <c r="O162" s="1621">
        <f t="shared" si="38"/>
        <v>0</v>
      </c>
      <c r="P162" s="1618">
        <f t="shared" si="38"/>
        <v>0</v>
      </c>
      <c r="Q162" s="1621">
        <f t="shared" si="38"/>
        <v>0</v>
      </c>
      <c r="R162" s="1618">
        <f t="shared" si="38"/>
        <v>0</v>
      </c>
      <c r="S162" s="1621">
        <f t="shared" si="38"/>
        <v>0</v>
      </c>
      <c r="T162" s="1618">
        <f t="shared" si="38"/>
        <v>0</v>
      </c>
      <c r="U162" s="1621">
        <f t="shared" si="38"/>
        <v>0</v>
      </c>
      <c r="V162" s="1618">
        <f t="shared" si="38"/>
        <v>0</v>
      </c>
      <c r="W162" s="1621">
        <f t="shared" si="38"/>
        <v>0</v>
      </c>
      <c r="X162" s="1618">
        <f t="shared" si="38"/>
        <v>0</v>
      </c>
      <c r="Y162" s="1621">
        <f t="shared" si="38"/>
        <v>0</v>
      </c>
      <c r="Z162" s="1622">
        <f t="shared" si="38"/>
        <v>0</v>
      </c>
      <c r="AA162" s="1623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148" t="s">
        <v>65</v>
      </c>
      <c r="D164" s="2471"/>
      <c r="E164" s="2472"/>
      <c r="F164" s="3141" t="s">
        <v>6</v>
      </c>
      <c r="G164" s="3159"/>
      <c r="H164" s="3159"/>
      <c r="I164" s="3159"/>
      <c r="J164" s="3159"/>
      <c r="K164" s="3159"/>
      <c r="L164" s="3159"/>
      <c r="M164" s="3159"/>
      <c r="N164" s="3159"/>
      <c r="O164" s="3159"/>
      <c r="P164" s="3159"/>
      <c r="Q164" s="3159"/>
      <c r="R164" s="3159"/>
      <c r="S164" s="3159"/>
      <c r="T164" s="3159"/>
      <c r="U164" s="3159"/>
      <c r="V164" s="3159"/>
      <c r="W164" s="3159"/>
      <c r="X164" s="3159"/>
      <c r="Y164" s="3159"/>
      <c r="Z164" s="3159"/>
      <c r="AA164" s="3159"/>
      <c r="AB164" s="3159"/>
      <c r="AC164" s="3159"/>
      <c r="AD164" s="3159"/>
      <c r="AE164" s="3159"/>
      <c r="AF164" s="3159"/>
      <c r="AG164" s="3159"/>
      <c r="AH164" s="3159"/>
      <c r="AI164" s="3159"/>
      <c r="AJ164" s="3159"/>
      <c r="AK164" s="3159"/>
      <c r="AL164" s="3159"/>
      <c r="AM164" s="3155"/>
    </row>
    <row r="165" spans="1:39" ht="15" customHeight="1" x14ac:dyDescent="0.25">
      <c r="A165" s="2540"/>
      <c r="B165" s="2489"/>
      <c r="C165" s="2541"/>
      <c r="D165" s="2474"/>
      <c r="E165" s="2475"/>
      <c r="F165" s="3141" t="s">
        <v>159</v>
      </c>
      <c r="G165" s="3155"/>
      <c r="H165" s="3141" t="s">
        <v>139</v>
      </c>
      <c r="I165" s="3155"/>
      <c r="J165" s="3141" t="s">
        <v>109</v>
      </c>
      <c r="K165" s="3155"/>
      <c r="L165" s="3171" t="s">
        <v>110</v>
      </c>
      <c r="M165" s="3172"/>
      <c r="N165" s="3172" t="s">
        <v>140</v>
      </c>
      <c r="O165" s="3173"/>
      <c r="P165" s="3141" t="s">
        <v>160</v>
      </c>
      <c r="Q165" s="3155"/>
      <c r="R165" s="3159" t="s">
        <v>161</v>
      </c>
      <c r="S165" s="3155"/>
      <c r="T165" s="3159" t="s">
        <v>162</v>
      </c>
      <c r="U165" s="3155"/>
      <c r="V165" s="3141" t="s">
        <v>163</v>
      </c>
      <c r="W165" s="3155"/>
      <c r="X165" s="3159" t="s">
        <v>164</v>
      </c>
      <c r="Y165" s="3155"/>
      <c r="Z165" s="3168" t="s">
        <v>165</v>
      </c>
      <c r="AA165" s="3169"/>
      <c r="AB165" s="3168" t="s">
        <v>166</v>
      </c>
      <c r="AC165" s="3169"/>
      <c r="AD165" s="3168" t="s">
        <v>167</v>
      </c>
      <c r="AE165" s="3169"/>
      <c r="AF165" s="3168" t="s">
        <v>142</v>
      </c>
      <c r="AG165" s="3169"/>
      <c r="AH165" s="3168" t="s">
        <v>168</v>
      </c>
      <c r="AI165" s="3169"/>
      <c r="AJ165" s="3168" t="s">
        <v>169</v>
      </c>
      <c r="AK165" s="3169"/>
      <c r="AL165" s="3174" t="s">
        <v>124</v>
      </c>
      <c r="AM165" s="3169"/>
    </row>
    <row r="166" spans="1:39" x14ac:dyDescent="0.25">
      <c r="A166" s="2474"/>
      <c r="B166" s="2475"/>
      <c r="C166" s="1587" t="s">
        <v>17</v>
      </c>
      <c r="D166" s="1624" t="s">
        <v>18</v>
      </c>
      <c r="E166" s="1401" t="s">
        <v>19</v>
      </c>
      <c r="F166" s="1625" t="s">
        <v>18</v>
      </c>
      <c r="G166" s="1401" t="s">
        <v>19</v>
      </c>
      <c r="H166" s="1625" t="s">
        <v>18</v>
      </c>
      <c r="I166" s="1401" t="s">
        <v>19</v>
      </c>
      <c r="J166" s="1625" t="s">
        <v>18</v>
      </c>
      <c r="K166" s="1401" t="s">
        <v>19</v>
      </c>
      <c r="L166" s="1557" t="s">
        <v>18</v>
      </c>
      <c r="M166" s="277" t="s">
        <v>19</v>
      </c>
      <c r="N166" s="1612" t="s">
        <v>18</v>
      </c>
      <c r="O166" s="1610" t="s">
        <v>19</v>
      </c>
      <c r="P166" s="1612" t="s">
        <v>18</v>
      </c>
      <c r="Q166" s="1610" t="s">
        <v>19</v>
      </c>
      <c r="R166" s="1558" t="s">
        <v>18</v>
      </c>
      <c r="S166" s="1391" t="s">
        <v>19</v>
      </c>
      <c r="T166" s="1558" t="s">
        <v>18</v>
      </c>
      <c r="U166" s="1391" t="s">
        <v>19</v>
      </c>
      <c r="V166" s="1557" t="s">
        <v>18</v>
      </c>
      <c r="W166" s="1391" t="s">
        <v>19</v>
      </c>
      <c r="X166" s="1558" t="s">
        <v>18</v>
      </c>
      <c r="Y166" s="1391" t="s">
        <v>19</v>
      </c>
      <c r="Z166" s="1616" t="s">
        <v>18</v>
      </c>
      <c r="AA166" s="229" t="s">
        <v>19</v>
      </c>
      <c r="AB166" s="1616" t="s">
        <v>18</v>
      </c>
      <c r="AC166" s="229" t="s">
        <v>19</v>
      </c>
      <c r="AD166" s="1616" t="s">
        <v>18</v>
      </c>
      <c r="AE166" s="229" t="s">
        <v>19</v>
      </c>
      <c r="AF166" s="1616" t="s">
        <v>18</v>
      </c>
      <c r="AG166" s="229" t="s">
        <v>19</v>
      </c>
      <c r="AH166" s="1616" t="s">
        <v>18</v>
      </c>
      <c r="AI166" s="229" t="s">
        <v>19</v>
      </c>
      <c r="AJ166" s="1616" t="s">
        <v>18</v>
      </c>
      <c r="AK166" s="229" t="s">
        <v>19</v>
      </c>
      <c r="AL166" s="1626" t="s">
        <v>18</v>
      </c>
      <c r="AM166" s="229" t="s">
        <v>19</v>
      </c>
    </row>
    <row r="167" spans="1:39" x14ac:dyDescent="0.25">
      <c r="A167" s="2554" t="s">
        <v>170</v>
      </c>
      <c r="B167" s="1123" t="s">
        <v>171</v>
      </c>
      <c r="C167" s="1454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115">
        <f t="shared" si="40"/>
        <v>0</v>
      </c>
      <c r="F167" s="1424"/>
      <c r="G167" s="1425"/>
      <c r="H167" s="1424"/>
      <c r="I167" s="1425"/>
      <c r="J167" s="1424"/>
      <c r="K167" s="1425"/>
      <c r="L167" s="1424"/>
      <c r="M167" s="279"/>
      <c r="N167" s="279"/>
      <c r="O167" s="1425"/>
      <c r="P167" s="1424"/>
      <c r="Q167" s="1425"/>
      <c r="R167" s="1124"/>
      <c r="S167" s="1425"/>
      <c r="T167" s="1124"/>
      <c r="U167" s="1425"/>
      <c r="V167" s="1424"/>
      <c r="W167" s="1425"/>
      <c r="X167" s="1124"/>
      <c r="Y167" s="1425"/>
      <c r="Z167" s="1467"/>
      <c r="AA167" s="1461"/>
      <c r="AB167" s="1467"/>
      <c r="AC167" s="1461"/>
      <c r="AD167" s="1467"/>
      <c r="AE167" s="1461"/>
      <c r="AF167" s="1467"/>
      <c r="AG167" s="1461"/>
      <c r="AH167" s="1467"/>
      <c r="AI167" s="1461"/>
      <c r="AJ167" s="1467"/>
      <c r="AK167" s="1461"/>
      <c r="AL167" s="1126"/>
      <c r="AM167" s="1461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1123" t="s">
        <v>171</v>
      </c>
      <c r="C170" s="1454">
        <f t="shared" si="39"/>
        <v>0</v>
      </c>
      <c r="D170" s="230">
        <f t="shared" si="40"/>
        <v>0</v>
      </c>
      <c r="E170" s="1115">
        <f t="shared" si="40"/>
        <v>0</v>
      </c>
      <c r="F170" s="1424"/>
      <c r="G170" s="1425"/>
      <c r="H170" s="1424"/>
      <c r="I170" s="1425"/>
      <c r="J170" s="1424"/>
      <c r="K170" s="1425"/>
      <c r="L170" s="1424"/>
      <c r="M170" s="279"/>
      <c r="N170" s="279"/>
      <c r="O170" s="1425"/>
      <c r="P170" s="1424"/>
      <c r="Q170" s="1425"/>
      <c r="R170" s="1124"/>
      <c r="S170" s="1425"/>
      <c r="T170" s="1124"/>
      <c r="U170" s="1425"/>
      <c r="V170" s="1424"/>
      <c r="W170" s="1425"/>
      <c r="X170" s="1124"/>
      <c r="Y170" s="1425"/>
      <c r="Z170" s="1467"/>
      <c r="AA170" s="1461"/>
      <c r="AB170" s="1467"/>
      <c r="AC170" s="1461"/>
      <c r="AD170" s="1467"/>
      <c r="AE170" s="1461"/>
      <c r="AF170" s="1467"/>
      <c r="AG170" s="1461"/>
      <c r="AH170" s="1467"/>
      <c r="AI170" s="1461"/>
      <c r="AJ170" s="1467"/>
      <c r="AK170" s="1461"/>
      <c r="AL170" s="1126"/>
      <c r="AM170" s="1461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147" t="s">
        <v>25</v>
      </c>
      <c r="B174" s="3147" t="s">
        <v>26</v>
      </c>
      <c r="C174" s="3148" t="s">
        <v>65</v>
      </c>
      <c r="D174" s="2471"/>
      <c r="E174" s="2472"/>
      <c r="F174" s="3141" t="s">
        <v>6</v>
      </c>
      <c r="G174" s="3159"/>
      <c r="H174" s="3159"/>
      <c r="I174" s="3159"/>
      <c r="J174" s="3159"/>
      <c r="K174" s="3159"/>
      <c r="L174" s="3159"/>
      <c r="M174" s="3159"/>
      <c r="N174" s="3159"/>
      <c r="O174" s="3155"/>
    </row>
    <row r="175" spans="1:39" ht="15" customHeight="1" x14ac:dyDescent="0.25">
      <c r="A175" s="2727"/>
      <c r="B175" s="2727"/>
      <c r="C175" s="2541"/>
      <c r="D175" s="2474"/>
      <c r="E175" s="2475"/>
      <c r="F175" s="3141" t="s">
        <v>167</v>
      </c>
      <c r="G175" s="3155"/>
      <c r="H175" s="3141" t="s">
        <v>142</v>
      </c>
      <c r="I175" s="3155"/>
      <c r="J175" s="3141" t="s">
        <v>168</v>
      </c>
      <c r="K175" s="3155"/>
      <c r="L175" s="3141" t="s">
        <v>169</v>
      </c>
      <c r="M175" s="3155"/>
      <c r="N175" s="3141" t="s">
        <v>124</v>
      </c>
      <c r="O175" s="3155"/>
    </row>
    <row r="176" spans="1:39" x14ac:dyDescent="0.25">
      <c r="A176" s="2479"/>
      <c r="B176" s="2479"/>
      <c r="C176" s="1587" t="s">
        <v>17</v>
      </c>
      <c r="D176" s="1624" t="s">
        <v>18</v>
      </c>
      <c r="E176" s="1401" t="s">
        <v>19</v>
      </c>
      <c r="F176" s="1625" t="s">
        <v>18</v>
      </c>
      <c r="G176" s="1401" t="s">
        <v>19</v>
      </c>
      <c r="H176" s="1625" t="s">
        <v>18</v>
      </c>
      <c r="I176" s="1401" t="s">
        <v>19</v>
      </c>
      <c r="J176" s="1625" t="s">
        <v>18</v>
      </c>
      <c r="K176" s="1401" t="s">
        <v>19</v>
      </c>
      <c r="L176" s="1625" t="s">
        <v>18</v>
      </c>
      <c r="M176" s="1401" t="s">
        <v>19</v>
      </c>
      <c r="N176" s="1625" t="s">
        <v>18</v>
      </c>
      <c r="O176" s="1401" t="s">
        <v>19</v>
      </c>
    </row>
    <row r="177" spans="1:17" x14ac:dyDescent="0.25">
      <c r="A177" s="3151" t="s">
        <v>176</v>
      </c>
      <c r="B177" s="1123" t="s">
        <v>177</v>
      </c>
      <c r="C177" s="1454">
        <f t="shared" ref="C177:C182" si="41">SUM(D177+E177)</f>
        <v>0</v>
      </c>
      <c r="D177" s="230">
        <f t="shared" ref="D177:E182" si="42">SUM(F177+H177+J177+L177+N177)</f>
        <v>0</v>
      </c>
      <c r="E177" s="1115">
        <f t="shared" si="42"/>
        <v>0</v>
      </c>
      <c r="F177" s="1424"/>
      <c r="G177" s="1427"/>
      <c r="H177" s="1424"/>
      <c r="I177" s="1425"/>
      <c r="J177" s="1124"/>
      <c r="K177" s="1427"/>
      <c r="L177" s="1424"/>
      <c r="M177" s="1425"/>
      <c r="N177" s="1424"/>
      <c r="O177" s="1425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151" t="s">
        <v>180</v>
      </c>
      <c r="B180" s="1123" t="s">
        <v>177</v>
      </c>
      <c r="C180" s="1454">
        <f t="shared" si="41"/>
        <v>0</v>
      </c>
      <c r="D180" s="230">
        <f t="shared" si="42"/>
        <v>0</v>
      </c>
      <c r="E180" s="1115">
        <f t="shared" si="42"/>
        <v>0</v>
      </c>
      <c r="F180" s="1424"/>
      <c r="G180" s="1425"/>
      <c r="H180" s="1424"/>
      <c r="I180" s="1427"/>
      <c r="J180" s="1424"/>
      <c r="K180" s="1425"/>
      <c r="L180" s="1124"/>
      <c r="M180" s="1427"/>
      <c r="N180" s="1424"/>
      <c r="O180" s="1425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148" t="s">
        <v>182</v>
      </c>
      <c r="B184" s="2472"/>
      <c r="C184" s="3148" t="s">
        <v>65</v>
      </c>
      <c r="D184" s="2471"/>
      <c r="E184" s="2472"/>
      <c r="F184" s="3141" t="s">
        <v>6</v>
      </c>
      <c r="G184" s="3159"/>
      <c r="H184" s="3159"/>
      <c r="I184" s="3159"/>
      <c r="J184" s="3159"/>
      <c r="K184" s="3159"/>
      <c r="L184" s="3159"/>
      <c r="M184" s="3159"/>
      <c r="N184" s="3159"/>
      <c r="O184" s="3159"/>
      <c r="P184" s="3159"/>
      <c r="Q184" s="3155"/>
    </row>
    <row r="185" spans="1:17" ht="15" customHeight="1" x14ac:dyDescent="0.25">
      <c r="A185" s="2759"/>
      <c r="B185" s="2489"/>
      <c r="C185" s="2541"/>
      <c r="D185" s="2474"/>
      <c r="E185" s="2475"/>
      <c r="F185" s="3141" t="s">
        <v>142</v>
      </c>
      <c r="G185" s="3155"/>
      <c r="H185" s="3141" t="s">
        <v>168</v>
      </c>
      <c r="I185" s="3155"/>
      <c r="J185" s="3141" t="s">
        <v>169</v>
      </c>
      <c r="K185" s="3155"/>
      <c r="L185" s="3141" t="s">
        <v>183</v>
      </c>
      <c r="M185" s="3155"/>
      <c r="N185" s="3141" t="s">
        <v>184</v>
      </c>
      <c r="O185" s="3155"/>
      <c r="P185" s="3141" t="s">
        <v>185</v>
      </c>
      <c r="Q185" s="3155"/>
    </row>
    <row r="186" spans="1:17" x14ac:dyDescent="0.25">
      <c r="A186" s="2541"/>
      <c r="B186" s="2475"/>
      <c r="C186" s="1587" t="s">
        <v>17</v>
      </c>
      <c r="D186" s="1624" t="s">
        <v>18</v>
      </c>
      <c r="E186" s="1401" t="s">
        <v>19</v>
      </c>
      <c r="F186" s="1625" t="s">
        <v>18</v>
      </c>
      <c r="G186" s="1401" t="s">
        <v>19</v>
      </c>
      <c r="H186" s="1625" t="s">
        <v>18</v>
      </c>
      <c r="I186" s="1401" t="s">
        <v>19</v>
      </c>
      <c r="J186" s="1625" t="s">
        <v>18</v>
      </c>
      <c r="K186" s="1400" t="s">
        <v>19</v>
      </c>
      <c r="L186" s="1625" t="s">
        <v>18</v>
      </c>
      <c r="M186" s="1401" t="s">
        <v>19</v>
      </c>
      <c r="N186" s="1625" t="s">
        <v>18</v>
      </c>
      <c r="O186" s="1401" t="s">
        <v>19</v>
      </c>
      <c r="P186" s="1625" t="s">
        <v>18</v>
      </c>
      <c r="Q186" s="1400" t="s">
        <v>19</v>
      </c>
    </row>
    <row r="187" spans="1:17" x14ac:dyDescent="0.25">
      <c r="A187" s="2940" t="s">
        <v>186</v>
      </c>
      <c r="B187" s="2941"/>
      <c r="C187" s="1454">
        <f>SUM(D187+E187)</f>
        <v>27</v>
      </c>
      <c r="D187" s="230">
        <f t="shared" ref="D187:E189" si="43">SUM(F187+H187+J187+L187+N187+P187)</f>
        <v>12</v>
      </c>
      <c r="E187" s="1115">
        <f t="shared" si="43"/>
        <v>15</v>
      </c>
      <c r="F187" s="1424">
        <v>4</v>
      </c>
      <c r="G187" s="1427">
        <v>2</v>
      </c>
      <c r="H187" s="1424">
        <v>4</v>
      </c>
      <c r="I187" s="1425">
        <v>3</v>
      </c>
      <c r="J187" s="1124">
        <v>1</v>
      </c>
      <c r="K187" s="1425">
        <v>3</v>
      </c>
      <c r="L187" s="1124">
        <v>2</v>
      </c>
      <c r="M187" s="1427">
        <v>2</v>
      </c>
      <c r="N187" s="1424">
        <v>0</v>
      </c>
      <c r="O187" s="1425">
        <v>4</v>
      </c>
      <c r="P187" s="1124">
        <v>1</v>
      </c>
      <c r="Q187" s="1425">
        <v>1</v>
      </c>
    </row>
    <row r="188" spans="1:17" x14ac:dyDescent="0.25">
      <c r="A188" s="2557" t="s">
        <v>187</v>
      </c>
      <c r="B188" s="2518"/>
      <c r="C188" s="240">
        <f>SUM(D188+E188)</f>
        <v>120</v>
      </c>
      <c r="D188" s="241">
        <f t="shared" si="43"/>
        <v>61</v>
      </c>
      <c r="E188" s="292">
        <f t="shared" si="43"/>
        <v>59</v>
      </c>
      <c r="F188" s="799">
        <v>18</v>
      </c>
      <c r="G188" s="293">
        <v>15</v>
      </c>
      <c r="H188" s="799">
        <v>12</v>
      </c>
      <c r="I188" s="260">
        <v>9</v>
      </c>
      <c r="J188" s="294">
        <v>9</v>
      </c>
      <c r="K188" s="260">
        <v>10</v>
      </c>
      <c r="L188" s="294">
        <v>8</v>
      </c>
      <c r="M188" s="293">
        <v>9</v>
      </c>
      <c r="N188" s="799">
        <v>6</v>
      </c>
      <c r="O188" s="260">
        <v>8</v>
      </c>
      <c r="P188" s="294">
        <v>8</v>
      </c>
      <c r="Q188" s="260">
        <v>8</v>
      </c>
    </row>
    <row r="189" spans="1:17" ht="15" customHeight="1" x14ac:dyDescent="0.25">
      <c r="A189" s="2558" t="s">
        <v>188</v>
      </c>
      <c r="B189" s="2559"/>
      <c r="C189" s="299">
        <f>SUM(D189+E189)</f>
        <v>31</v>
      </c>
      <c r="D189" s="241">
        <f t="shared" si="43"/>
        <v>17</v>
      </c>
      <c r="E189" s="106">
        <f t="shared" si="43"/>
        <v>14</v>
      </c>
      <c r="F189" s="51">
        <v>2</v>
      </c>
      <c r="G189" s="54">
        <v>1</v>
      </c>
      <c r="H189" s="51">
        <v>2</v>
      </c>
      <c r="I189" s="52">
        <v>2</v>
      </c>
      <c r="J189" s="132">
        <v>4</v>
      </c>
      <c r="K189" s="52">
        <v>3</v>
      </c>
      <c r="L189" s="132">
        <v>3</v>
      </c>
      <c r="M189" s="54">
        <v>5</v>
      </c>
      <c r="N189" s="51">
        <v>3</v>
      </c>
      <c r="O189" s="52">
        <v>1</v>
      </c>
      <c r="P189" s="132">
        <v>3</v>
      </c>
      <c r="Q189" s="52">
        <v>2</v>
      </c>
    </row>
    <row r="190" spans="1:17" x14ac:dyDescent="0.25">
      <c r="A190" s="3141" t="s">
        <v>65</v>
      </c>
      <c r="B190" s="3155"/>
      <c r="C190" s="1596">
        <f t="shared" ref="C190:Q190" si="44">SUM(C187:C189)</f>
        <v>178</v>
      </c>
      <c r="D190" s="1627">
        <f t="shared" si="44"/>
        <v>90</v>
      </c>
      <c r="E190" s="1611">
        <f t="shared" si="44"/>
        <v>88</v>
      </c>
      <c r="F190" s="1596">
        <f t="shared" si="44"/>
        <v>24</v>
      </c>
      <c r="G190" s="1611">
        <f t="shared" si="44"/>
        <v>18</v>
      </c>
      <c r="H190" s="1596">
        <f t="shared" si="44"/>
        <v>18</v>
      </c>
      <c r="I190" s="1611">
        <f t="shared" si="44"/>
        <v>14</v>
      </c>
      <c r="J190" s="1596">
        <f t="shared" si="44"/>
        <v>14</v>
      </c>
      <c r="K190" s="1611">
        <f t="shared" si="44"/>
        <v>16</v>
      </c>
      <c r="L190" s="1596">
        <f t="shared" si="44"/>
        <v>13</v>
      </c>
      <c r="M190" s="1611">
        <f t="shared" si="44"/>
        <v>16</v>
      </c>
      <c r="N190" s="1596">
        <f t="shared" si="44"/>
        <v>9</v>
      </c>
      <c r="O190" s="1611">
        <f t="shared" si="44"/>
        <v>13</v>
      </c>
      <c r="P190" s="1596">
        <f t="shared" si="44"/>
        <v>12</v>
      </c>
      <c r="Q190" s="1601">
        <f t="shared" si="44"/>
        <v>11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148" t="s">
        <v>191</v>
      </c>
      <c r="B193" s="2472"/>
      <c r="C193" s="3082" t="s">
        <v>116</v>
      </c>
      <c r="D193" s="2561"/>
      <c r="E193" s="3083"/>
      <c r="F193" s="3162" t="s">
        <v>6</v>
      </c>
      <c r="G193" s="3163"/>
      <c r="H193" s="3163"/>
      <c r="I193" s="3163"/>
      <c r="J193" s="3163"/>
      <c r="K193" s="3163"/>
      <c r="L193" s="3163"/>
      <c r="M193" s="3163"/>
      <c r="N193" s="3163"/>
      <c r="O193" s="3163"/>
      <c r="P193" s="3163"/>
      <c r="Q193" s="3163"/>
      <c r="R193" s="3163"/>
      <c r="S193" s="3163"/>
      <c r="T193" s="3163"/>
      <c r="U193" s="3167"/>
    </row>
    <row r="194" spans="1:94" ht="15" customHeight="1" x14ac:dyDescent="0.25">
      <c r="A194" s="2759"/>
      <c r="B194" s="2489"/>
      <c r="C194" s="2563"/>
      <c r="D194" s="2564"/>
      <c r="E194" s="2565"/>
      <c r="F194" s="3171" t="s">
        <v>159</v>
      </c>
      <c r="G194" s="3173"/>
      <c r="H194" s="3175" t="s">
        <v>139</v>
      </c>
      <c r="I194" s="3173"/>
      <c r="J194" s="3171" t="s">
        <v>109</v>
      </c>
      <c r="K194" s="3173"/>
      <c r="L194" s="3175" t="s">
        <v>110</v>
      </c>
      <c r="M194" s="3173"/>
      <c r="N194" s="3175" t="s">
        <v>140</v>
      </c>
      <c r="O194" s="3173"/>
      <c r="P194" s="3175" t="s">
        <v>192</v>
      </c>
      <c r="Q194" s="3173"/>
      <c r="R194" s="3175" t="s">
        <v>193</v>
      </c>
      <c r="S194" s="3173"/>
      <c r="T194" s="2501" t="s">
        <v>194</v>
      </c>
      <c r="U194" s="2494"/>
    </row>
    <row r="195" spans="1:94" x14ac:dyDescent="0.25">
      <c r="A195" s="2541"/>
      <c r="B195" s="2475"/>
      <c r="C195" s="1557" t="s">
        <v>17</v>
      </c>
      <c r="D195" s="1558" t="s">
        <v>18</v>
      </c>
      <c r="E195" s="1590" t="s">
        <v>19</v>
      </c>
      <c r="F195" s="1557" t="s">
        <v>18</v>
      </c>
      <c r="G195" s="1610" t="s">
        <v>19</v>
      </c>
      <c r="H195" s="1558" t="s">
        <v>18</v>
      </c>
      <c r="I195" s="1610" t="s">
        <v>19</v>
      </c>
      <c r="J195" s="1557" t="s">
        <v>18</v>
      </c>
      <c r="K195" s="1610" t="s">
        <v>19</v>
      </c>
      <c r="L195" s="1558" t="s">
        <v>18</v>
      </c>
      <c r="M195" s="1610" t="s">
        <v>19</v>
      </c>
      <c r="N195" s="1558" t="s">
        <v>18</v>
      </c>
      <c r="O195" s="1610" t="s">
        <v>19</v>
      </c>
      <c r="P195" s="1558" t="s">
        <v>18</v>
      </c>
      <c r="Q195" s="1610" t="s">
        <v>19</v>
      </c>
      <c r="R195" s="1558" t="s">
        <v>18</v>
      </c>
      <c r="S195" s="1610" t="s">
        <v>19</v>
      </c>
      <c r="T195" s="1558" t="s">
        <v>18</v>
      </c>
      <c r="U195" s="1610" t="s">
        <v>19</v>
      </c>
    </row>
    <row r="196" spans="1:94" x14ac:dyDescent="0.25">
      <c r="A196" s="2944" t="s">
        <v>195</v>
      </c>
      <c r="B196" s="2945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176" t="s">
        <v>197</v>
      </c>
      <c r="B198" s="3177"/>
      <c r="C198" s="1593">
        <f>SUM(D198+E198)</f>
        <v>0</v>
      </c>
      <c r="D198" s="1594">
        <f t="shared" si="45"/>
        <v>0</v>
      </c>
      <c r="E198" s="1595">
        <f t="shared" si="45"/>
        <v>0</v>
      </c>
      <c r="F198" s="1596">
        <f t="shared" ref="F198:U198" si="46">SUM(F196:F197)</f>
        <v>0</v>
      </c>
      <c r="G198" s="1601">
        <f t="shared" si="46"/>
        <v>0</v>
      </c>
      <c r="H198" s="1611">
        <f t="shared" si="46"/>
        <v>0</v>
      </c>
      <c r="I198" s="1601">
        <f t="shared" si="46"/>
        <v>0</v>
      </c>
      <c r="J198" s="1596">
        <f t="shared" si="46"/>
        <v>0</v>
      </c>
      <c r="K198" s="1601">
        <f t="shared" si="46"/>
        <v>0</v>
      </c>
      <c r="L198" s="1611">
        <f t="shared" si="46"/>
        <v>0</v>
      </c>
      <c r="M198" s="1601">
        <f t="shared" si="46"/>
        <v>0</v>
      </c>
      <c r="N198" s="1611">
        <f t="shared" si="46"/>
        <v>0</v>
      </c>
      <c r="O198" s="1601">
        <f t="shared" si="46"/>
        <v>0</v>
      </c>
      <c r="P198" s="1611">
        <f t="shared" si="46"/>
        <v>0</v>
      </c>
      <c r="Q198" s="1601">
        <f t="shared" si="46"/>
        <v>0</v>
      </c>
      <c r="R198" s="1611">
        <f t="shared" si="46"/>
        <v>0</v>
      </c>
      <c r="S198" s="1601">
        <f t="shared" si="46"/>
        <v>0</v>
      </c>
      <c r="T198" s="1611">
        <f t="shared" si="46"/>
        <v>0</v>
      </c>
      <c r="U198" s="1601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178" t="s">
        <v>199</v>
      </c>
      <c r="B200" s="2573"/>
      <c r="C200" s="3179" t="s">
        <v>65</v>
      </c>
      <c r="D200" s="2579"/>
      <c r="E200" s="2580"/>
      <c r="F200" s="3180" t="s">
        <v>6</v>
      </c>
      <c r="G200" s="3180"/>
      <c r="H200" s="3180"/>
      <c r="I200" s="3180"/>
      <c r="J200" s="3180"/>
      <c r="K200" s="3180"/>
      <c r="L200" s="3180"/>
      <c r="M200" s="3180"/>
      <c r="N200" s="3180"/>
      <c r="O200" s="3180"/>
      <c r="P200" s="3180"/>
      <c r="Q200" s="3180"/>
      <c r="R200" s="3180"/>
      <c r="S200" s="3180"/>
      <c r="T200" s="3180"/>
      <c r="U200" s="3180"/>
      <c r="V200" s="3180"/>
      <c r="W200" s="3180"/>
      <c r="X200" s="3180"/>
      <c r="Y200" s="3180"/>
      <c r="Z200" s="3180"/>
      <c r="AA200" s="3180"/>
      <c r="AB200" s="3180"/>
      <c r="AC200" s="3181"/>
      <c r="AD200" s="3183" t="s">
        <v>200</v>
      </c>
      <c r="AE200" s="2588"/>
      <c r="AF200" s="2591" t="s">
        <v>201</v>
      </c>
      <c r="AG200" s="2588"/>
      <c r="AH200" s="3184" t="s">
        <v>28</v>
      </c>
      <c r="AI200" s="3185" t="s">
        <v>29</v>
      </c>
    </row>
    <row r="201" spans="1:94" x14ac:dyDescent="0.25">
      <c r="A201" s="2775"/>
      <c r="B201" s="2575"/>
      <c r="C201" s="2581"/>
      <c r="D201" s="2582"/>
      <c r="E201" s="2583"/>
      <c r="F201" s="3162" t="s">
        <v>202</v>
      </c>
      <c r="G201" s="3167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182" t="s">
        <v>209</v>
      </c>
      <c r="U201" s="3182"/>
      <c r="V201" s="3182" t="s">
        <v>210</v>
      </c>
      <c r="W201" s="3182"/>
      <c r="X201" s="3182" t="s">
        <v>211</v>
      </c>
      <c r="Y201" s="3182"/>
      <c r="Z201" s="3175" t="s">
        <v>117</v>
      </c>
      <c r="AA201" s="3173"/>
      <c r="AB201" s="3175" t="s">
        <v>118</v>
      </c>
      <c r="AC201" s="3186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629" t="s">
        <v>212</v>
      </c>
      <c r="D202" s="307" t="s">
        <v>18</v>
      </c>
      <c r="E202" s="1395" t="s">
        <v>19</v>
      </c>
      <c r="F202" s="1630" t="s">
        <v>18</v>
      </c>
      <c r="G202" s="1631" t="s">
        <v>19</v>
      </c>
      <c r="H202" s="1630" t="s">
        <v>18</v>
      </c>
      <c r="I202" s="1631" t="s">
        <v>19</v>
      </c>
      <c r="J202" s="1630" t="s">
        <v>18</v>
      </c>
      <c r="K202" s="1631" t="s">
        <v>19</v>
      </c>
      <c r="L202" s="1630" t="s">
        <v>18</v>
      </c>
      <c r="M202" s="1631" t="s">
        <v>19</v>
      </c>
      <c r="N202" s="1630" t="s">
        <v>18</v>
      </c>
      <c r="O202" s="1631" t="s">
        <v>19</v>
      </c>
      <c r="P202" s="1630" t="s">
        <v>18</v>
      </c>
      <c r="Q202" s="1631" t="s">
        <v>19</v>
      </c>
      <c r="R202" s="1630" t="s">
        <v>18</v>
      </c>
      <c r="S202" s="1631" t="s">
        <v>19</v>
      </c>
      <c r="T202" s="1630" t="s">
        <v>18</v>
      </c>
      <c r="U202" s="1631" t="s">
        <v>19</v>
      </c>
      <c r="V202" s="1630" t="s">
        <v>18</v>
      </c>
      <c r="W202" s="1631" t="s">
        <v>19</v>
      </c>
      <c r="X202" s="1630" t="s">
        <v>18</v>
      </c>
      <c r="Y202" s="1631" t="s">
        <v>19</v>
      </c>
      <c r="Z202" s="1630" t="s">
        <v>18</v>
      </c>
      <c r="AA202" s="1631" t="s">
        <v>19</v>
      </c>
      <c r="AB202" s="1630" t="s">
        <v>18</v>
      </c>
      <c r="AC202" s="1632" t="s">
        <v>19</v>
      </c>
      <c r="AD202" s="1633" t="s">
        <v>18</v>
      </c>
      <c r="AE202" s="1631" t="s">
        <v>19</v>
      </c>
      <c r="AF202" s="1633" t="s">
        <v>18</v>
      </c>
      <c r="AG202" s="1631" t="s">
        <v>19</v>
      </c>
      <c r="AH202" s="2595"/>
      <c r="AI202" s="2598" t="s">
        <v>19</v>
      </c>
    </row>
    <row r="203" spans="1:94" x14ac:dyDescent="0.25">
      <c r="A203" s="3187" t="s">
        <v>213</v>
      </c>
      <c r="B203" s="1471" t="s">
        <v>132</v>
      </c>
      <c r="C203" s="1472">
        <f>SUM(D203+E203)</f>
        <v>0</v>
      </c>
      <c r="D203" s="1129">
        <f>SUM(F203+H203+J203+L203+N203+P203+R203+T203+V203+X203+Z203+AB203)</f>
        <v>0</v>
      </c>
      <c r="E203" s="1130">
        <f>SUM(G203+I203+K203+M203+O203+Q203+S203+U203+W203+Y203+AA203+AC203)</f>
        <v>0</v>
      </c>
      <c r="F203" s="1475"/>
      <c r="G203" s="1132"/>
      <c r="H203" s="1475"/>
      <c r="I203" s="1132"/>
      <c r="J203" s="1475"/>
      <c r="K203" s="1132"/>
      <c r="L203" s="1475"/>
      <c r="M203" s="1132"/>
      <c r="N203" s="1475"/>
      <c r="O203" s="1132"/>
      <c r="P203" s="1475"/>
      <c r="Q203" s="1133"/>
      <c r="R203" s="1475"/>
      <c r="S203" s="1133"/>
      <c r="T203" s="1475"/>
      <c r="U203" s="1132"/>
      <c r="V203" s="1475"/>
      <c r="W203" s="1132"/>
      <c r="X203" s="1475"/>
      <c r="Y203" s="1133"/>
      <c r="Z203" s="1475"/>
      <c r="AA203" s="1133"/>
      <c r="AB203" s="1475"/>
      <c r="AC203" s="1134"/>
      <c r="AD203" s="1132"/>
      <c r="AE203" s="1133"/>
      <c r="AF203" s="1132"/>
      <c r="AG203" s="1133"/>
      <c r="AH203" s="1479"/>
      <c r="AI203" s="1133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634">
        <f>SUM(D205+E205)</f>
        <v>0</v>
      </c>
      <c r="D205" s="1635">
        <f t="shared" ref="D205:AI205" si="47">SUM(D203+D204)</f>
        <v>0</v>
      </c>
      <c r="E205" s="1636">
        <f t="shared" si="47"/>
        <v>0</v>
      </c>
      <c r="F205" s="1634">
        <f t="shared" si="47"/>
        <v>0</v>
      </c>
      <c r="G205" s="1637">
        <f t="shared" si="47"/>
        <v>0</v>
      </c>
      <c r="H205" s="1634">
        <f t="shared" si="47"/>
        <v>0</v>
      </c>
      <c r="I205" s="1637">
        <f t="shared" si="47"/>
        <v>0</v>
      </c>
      <c r="J205" s="1634">
        <f t="shared" si="47"/>
        <v>0</v>
      </c>
      <c r="K205" s="1637">
        <f t="shared" si="47"/>
        <v>0</v>
      </c>
      <c r="L205" s="1634">
        <f t="shared" si="47"/>
        <v>0</v>
      </c>
      <c r="M205" s="1637">
        <f t="shared" si="47"/>
        <v>0</v>
      </c>
      <c r="N205" s="1634">
        <f t="shared" si="47"/>
        <v>0</v>
      </c>
      <c r="O205" s="1637">
        <f t="shared" si="47"/>
        <v>0</v>
      </c>
      <c r="P205" s="1634">
        <f t="shared" si="47"/>
        <v>0</v>
      </c>
      <c r="Q205" s="1637">
        <f t="shared" si="47"/>
        <v>0</v>
      </c>
      <c r="R205" s="1634">
        <f t="shared" si="47"/>
        <v>0</v>
      </c>
      <c r="S205" s="1637">
        <f t="shared" si="47"/>
        <v>0</v>
      </c>
      <c r="T205" s="1634">
        <f t="shared" si="47"/>
        <v>0</v>
      </c>
      <c r="U205" s="1637">
        <f t="shared" si="47"/>
        <v>0</v>
      </c>
      <c r="V205" s="1634">
        <f t="shared" si="47"/>
        <v>0</v>
      </c>
      <c r="W205" s="1637">
        <f t="shared" si="47"/>
        <v>0</v>
      </c>
      <c r="X205" s="1634">
        <f t="shared" si="47"/>
        <v>0</v>
      </c>
      <c r="Y205" s="1637">
        <f t="shared" si="47"/>
        <v>0</v>
      </c>
      <c r="Z205" s="1634">
        <f t="shared" si="47"/>
        <v>0</v>
      </c>
      <c r="AA205" s="1637">
        <f t="shared" si="47"/>
        <v>0</v>
      </c>
      <c r="AB205" s="1634">
        <f t="shared" si="47"/>
        <v>0</v>
      </c>
      <c r="AC205" s="1638">
        <f t="shared" si="47"/>
        <v>0</v>
      </c>
      <c r="AD205" s="1635">
        <f t="shared" si="47"/>
        <v>0</v>
      </c>
      <c r="AE205" s="1637">
        <f t="shared" si="47"/>
        <v>0</v>
      </c>
      <c r="AF205" s="1635">
        <f t="shared" si="47"/>
        <v>0</v>
      </c>
      <c r="AG205" s="1637">
        <f t="shared" si="47"/>
        <v>0</v>
      </c>
      <c r="AH205" s="1639">
        <f t="shared" si="47"/>
        <v>0</v>
      </c>
      <c r="AI205" s="1636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178" t="s">
        <v>216</v>
      </c>
      <c r="B207" s="2573"/>
      <c r="C207" s="2579" t="s">
        <v>65</v>
      </c>
      <c r="D207" s="2579"/>
      <c r="E207" s="2580"/>
      <c r="F207" s="3188" t="s">
        <v>6</v>
      </c>
      <c r="G207" s="3189"/>
      <c r="H207" s="3189"/>
      <c r="I207" s="3189"/>
      <c r="J207" s="3189"/>
      <c r="K207" s="3189"/>
      <c r="L207" s="3189"/>
      <c r="M207" s="3189"/>
      <c r="N207" s="3189"/>
      <c r="O207" s="3189"/>
      <c r="P207" s="3190" t="s">
        <v>217</v>
      </c>
      <c r="Q207" s="3189"/>
      <c r="R207" s="3189"/>
      <c r="S207" s="3183" t="s">
        <v>28</v>
      </c>
      <c r="T207" s="3185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146" t="s">
        <v>218</v>
      </c>
      <c r="G208" s="3146"/>
      <c r="H208" s="3146" t="s">
        <v>31</v>
      </c>
      <c r="I208" s="3146"/>
      <c r="J208" s="3146" t="s">
        <v>137</v>
      </c>
      <c r="K208" s="3146"/>
      <c r="L208" s="3146" t="s">
        <v>219</v>
      </c>
      <c r="M208" s="3146"/>
      <c r="N208" s="3146" t="s">
        <v>220</v>
      </c>
      <c r="O208" s="3141"/>
      <c r="P208" s="3192" t="s">
        <v>221</v>
      </c>
      <c r="Q208" s="3191" t="s">
        <v>222</v>
      </c>
      <c r="R208" s="3178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395" t="s">
        <v>19</v>
      </c>
      <c r="F209" s="1630" t="s">
        <v>18</v>
      </c>
      <c r="G209" s="1631" t="s">
        <v>19</v>
      </c>
      <c r="H209" s="1630" t="s">
        <v>18</v>
      </c>
      <c r="I209" s="1631" t="s">
        <v>19</v>
      </c>
      <c r="J209" s="1630" t="s">
        <v>18</v>
      </c>
      <c r="K209" s="1631" t="s">
        <v>19</v>
      </c>
      <c r="L209" s="1630" t="s">
        <v>18</v>
      </c>
      <c r="M209" s="1631" t="s">
        <v>19</v>
      </c>
      <c r="N209" s="1630" t="s">
        <v>18</v>
      </c>
      <c r="O209" s="1640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101" t="s">
        <v>224</v>
      </c>
      <c r="B210" s="3102"/>
      <c r="C210" s="1129">
        <f>SUM(D210+E210)</f>
        <v>0</v>
      </c>
      <c r="D210" s="331">
        <f t="shared" ref="D210:E212" si="48">SUM(F210+H210+J210+L210+N210)</f>
        <v>0</v>
      </c>
      <c r="E210" s="1483">
        <f t="shared" si="48"/>
        <v>0</v>
      </c>
      <c r="F210" s="1475"/>
      <c r="G210" s="1133"/>
      <c r="H210" s="1475"/>
      <c r="I210" s="1133"/>
      <c r="J210" s="1475"/>
      <c r="K210" s="1133"/>
      <c r="L210" s="1475"/>
      <c r="M210" s="1133"/>
      <c r="N210" s="1475"/>
      <c r="O210" s="1641"/>
      <c r="P210" s="1484"/>
      <c r="Q210" s="334"/>
      <c r="R210" s="1485"/>
      <c r="S210" s="1484"/>
      <c r="T210" s="1486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178" t="s">
        <v>216</v>
      </c>
      <c r="B214" s="2573"/>
      <c r="C214" s="3141" t="s">
        <v>228</v>
      </c>
      <c r="D214" s="3160"/>
      <c r="E214" s="2471" t="s">
        <v>28</v>
      </c>
      <c r="F214" s="3193" t="s">
        <v>29</v>
      </c>
    </row>
    <row r="215" spans="1:93" x14ac:dyDescent="0.25">
      <c r="A215" s="2576"/>
      <c r="B215" s="2577"/>
      <c r="C215" s="1630" t="s">
        <v>18</v>
      </c>
      <c r="D215" s="1632" t="s">
        <v>19</v>
      </c>
      <c r="E215" s="2474"/>
      <c r="F215" s="2619"/>
    </row>
    <row r="216" spans="1:93" x14ac:dyDescent="0.25">
      <c r="A216" s="3199" t="s">
        <v>65</v>
      </c>
      <c r="B216" s="3200"/>
      <c r="C216" s="1642">
        <f>SUM(C217:C219)</f>
        <v>0</v>
      </c>
      <c r="D216" s="1643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2949" t="s">
        <v>229</v>
      </c>
      <c r="B217" s="2950"/>
      <c r="C217" s="1475"/>
      <c r="D217" s="1134"/>
      <c r="E217" s="1641"/>
      <c r="F217" s="1486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392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392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396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392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393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194" t="s">
        <v>216</v>
      </c>
      <c r="B227" s="3194"/>
      <c r="C227" s="3194" t="s">
        <v>241</v>
      </c>
      <c r="D227" s="3195"/>
      <c r="E227" s="3196" t="s">
        <v>28</v>
      </c>
      <c r="F227" s="3197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194"/>
      <c r="B228" s="3194"/>
      <c r="C228" s="1644" t="s">
        <v>18</v>
      </c>
      <c r="D228" s="1645" t="s">
        <v>19</v>
      </c>
      <c r="E228" s="3196"/>
      <c r="F228" s="3197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198" t="s">
        <v>65</v>
      </c>
      <c r="B229" s="3198"/>
      <c r="C229" s="1646">
        <f>SUM(C230:C231)</f>
        <v>0</v>
      </c>
      <c r="D229" s="1647">
        <f>SUM(D230:D231)</f>
        <v>0</v>
      </c>
      <c r="E229" s="1648">
        <f>SUM(E230:E231)</f>
        <v>0</v>
      </c>
      <c r="F229" s="1649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107" t="s">
        <v>242</v>
      </c>
      <c r="B230" s="3107"/>
      <c r="C230" s="1491"/>
      <c r="D230" s="1492"/>
      <c r="E230" s="1493"/>
      <c r="F230" s="1494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201" t="s">
        <v>244</v>
      </c>
      <c r="B232" s="1495" t="s">
        <v>245</v>
      </c>
      <c r="C232" s="1491"/>
      <c r="D232" s="1492"/>
      <c r="E232" s="1493"/>
      <c r="F232" s="1494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201"/>
      <c r="B233" s="1394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201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201"/>
      <c r="B235" s="1394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178" t="s">
        <v>250</v>
      </c>
      <c r="B237" s="2573"/>
      <c r="C237" s="3141" t="s">
        <v>251</v>
      </c>
      <c r="D237" s="3159"/>
      <c r="E237" s="3155"/>
    </row>
    <row r="238" spans="1:92" x14ac:dyDescent="0.25">
      <c r="A238" s="2775"/>
      <c r="B238" s="2575"/>
      <c r="C238" s="3202" t="s">
        <v>252</v>
      </c>
      <c r="D238" s="3141" t="s">
        <v>253</v>
      </c>
      <c r="E238" s="3155"/>
    </row>
    <row r="239" spans="1:92" x14ac:dyDescent="0.25">
      <c r="A239" s="2576"/>
      <c r="B239" s="2577"/>
      <c r="C239" s="2642"/>
      <c r="D239" s="1650" t="s">
        <v>254</v>
      </c>
      <c r="E239" s="1631" t="s">
        <v>255</v>
      </c>
    </row>
    <row r="240" spans="1:92" x14ac:dyDescent="0.25">
      <c r="A240" s="2949" t="s">
        <v>256</v>
      </c>
      <c r="B240" s="2950"/>
      <c r="C240" s="1145"/>
      <c r="D240" s="1475"/>
      <c r="E240" s="1133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204" t="s">
        <v>59</v>
      </c>
      <c r="B260" s="3204"/>
      <c r="C260" s="3148" t="s">
        <v>65</v>
      </c>
      <c r="D260" s="2471"/>
      <c r="E260" s="2472"/>
      <c r="F260" s="3146" t="s">
        <v>6</v>
      </c>
      <c r="G260" s="3146"/>
      <c r="H260" s="3146"/>
      <c r="I260" s="3146"/>
      <c r="J260" s="3146"/>
      <c r="K260" s="3146"/>
      <c r="L260" s="3146"/>
      <c r="M260" s="3146"/>
      <c r="N260" s="3146"/>
      <c r="O260" s="3146"/>
      <c r="P260" s="3203" t="s">
        <v>270</v>
      </c>
      <c r="Q260" s="453"/>
      <c r="R260" s="453"/>
    </row>
    <row r="261" spans="1:49" x14ac:dyDescent="0.25">
      <c r="A261" s="3204"/>
      <c r="B261" s="3204"/>
      <c r="C261" s="2541"/>
      <c r="D261" s="2474"/>
      <c r="E261" s="2475"/>
      <c r="F261" s="3141" t="s">
        <v>159</v>
      </c>
      <c r="G261" s="3155"/>
      <c r="H261" s="3141" t="s">
        <v>139</v>
      </c>
      <c r="I261" s="3155"/>
      <c r="J261" s="3141" t="s">
        <v>109</v>
      </c>
      <c r="K261" s="3155"/>
      <c r="L261" s="3171" t="s">
        <v>110</v>
      </c>
      <c r="M261" s="3173"/>
      <c r="N261" s="3175" t="s">
        <v>140</v>
      </c>
      <c r="O261" s="3173"/>
      <c r="P261" s="2665"/>
      <c r="Q261" s="454"/>
      <c r="R261" s="2673"/>
    </row>
    <row r="262" spans="1:49" x14ac:dyDescent="0.25">
      <c r="A262" s="3204"/>
      <c r="B262" s="3204"/>
      <c r="C262" s="1587" t="s">
        <v>17</v>
      </c>
      <c r="D262" s="455" t="s">
        <v>18</v>
      </c>
      <c r="E262" s="1401" t="s">
        <v>19</v>
      </c>
      <c r="F262" s="1625" t="s">
        <v>18</v>
      </c>
      <c r="G262" s="1401" t="s">
        <v>19</v>
      </c>
      <c r="H262" s="1625" t="s">
        <v>18</v>
      </c>
      <c r="I262" s="1401" t="s">
        <v>19</v>
      </c>
      <c r="J262" s="1625" t="s">
        <v>18</v>
      </c>
      <c r="K262" s="1401" t="s">
        <v>19</v>
      </c>
      <c r="L262" s="1557" t="s">
        <v>18</v>
      </c>
      <c r="M262" s="1402" t="s">
        <v>19</v>
      </c>
      <c r="N262" s="1558" t="s">
        <v>18</v>
      </c>
      <c r="O262" s="1610" t="s">
        <v>19</v>
      </c>
      <c r="P262" s="2666"/>
      <c r="Q262" s="454"/>
      <c r="R262" s="2673"/>
    </row>
    <row r="263" spans="1:49" x14ac:dyDescent="0.25">
      <c r="A263" s="3205" t="s">
        <v>170</v>
      </c>
      <c r="B263" s="1498" t="s">
        <v>271</v>
      </c>
      <c r="C263" s="1454">
        <f t="shared" ref="C263:C268" si="73">SUM(D263:E263)</f>
        <v>0</v>
      </c>
      <c r="D263" s="1114">
        <f t="shared" ref="D263:E268" si="74">+F263+H263+J263+L263+N263</f>
        <v>0</v>
      </c>
      <c r="E263" s="1115">
        <f t="shared" si="74"/>
        <v>0</v>
      </c>
      <c r="F263" s="1124"/>
      <c r="G263" s="1425"/>
      <c r="H263" s="1424"/>
      <c r="I263" s="1425"/>
      <c r="J263" s="1424"/>
      <c r="K263" s="1425"/>
      <c r="L263" s="1424"/>
      <c r="M263" s="1425"/>
      <c r="N263" s="1124"/>
      <c r="O263" s="1425"/>
      <c r="P263" s="1499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205" t="s">
        <v>174</v>
      </c>
      <c r="B266" s="1498" t="s">
        <v>271</v>
      </c>
      <c r="C266" s="1454">
        <f t="shared" si="73"/>
        <v>0</v>
      </c>
      <c r="D266" s="1114">
        <f t="shared" si="74"/>
        <v>0</v>
      </c>
      <c r="E266" s="1115">
        <f t="shared" si="74"/>
        <v>0</v>
      </c>
      <c r="F266" s="1124"/>
      <c r="G266" s="1425"/>
      <c r="H266" s="1424"/>
      <c r="I266" s="1425"/>
      <c r="J266" s="1424"/>
      <c r="K266" s="1425"/>
      <c r="L266" s="1424"/>
      <c r="M266" s="1425"/>
      <c r="N266" s="1124"/>
      <c r="O266" s="1427"/>
      <c r="P266" s="1500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206" t="s">
        <v>25</v>
      </c>
      <c r="B270" s="3206" t="s">
        <v>273</v>
      </c>
      <c r="C270" s="3207" t="s">
        <v>274</v>
      </c>
      <c r="D270" s="2681"/>
      <c r="E270" s="2682"/>
      <c r="F270" s="3208" t="s">
        <v>6</v>
      </c>
      <c r="G270" s="3209"/>
      <c r="H270" s="3209"/>
      <c r="I270" s="3209"/>
      <c r="J270" s="3209"/>
      <c r="K270" s="3209"/>
      <c r="L270" s="3209"/>
      <c r="M270" s="3209"/>
      <c r="N270" s="3209"/>
      <c r="O270" s="3209"/>
      <c r="P270" s="3209"/>
      <c r="Q270" s="3209"/>
      <c r="R270" s="3209"/>
      <c r="S270" s="3209"/>
      <c r="T270" s="3209"/>
      <c r="U270" s="3209"/>
      <c r="V270" s="3209"/>
      <c r="W270" s="3209"/>
      <c r="X270" s="3209"/>
      <c r="Y270" s="3209"/>
      <c r="Z270" s="3209"/>
      <c r="AA270" s="3209"/>
      <c r="AB270" s="3209"/>
      <c r="AC270" s="3209"/>
      <c r="AD270" s="3209"/>
      <c r="AE270" s="3209"/>
      <c r="AF270" s="3209"/>
      <c r="AG270" s="3209"/>
      <c r="AH270" s="3209"/>
      <c r="AI270" s="3209"/>
      <c r="AJ270" s="3209"/>
      <c r="AK270" s="3209"/>
      <c r="AL270" s="3209"/>
      <c r="AM270" s="3210"/>
      <c r="AN270" s="3213" t="s">
        <v>275</v>
      </c>
      <c r="AO270" s="3209"/>
      <c r="AP270" s="3209"/>
      <c r="AQ270" s="3209"/>
      <c r="AR270" s="3209"/>
      <c r="AS270" s="3209"/>
      <c r="AT270" s="3209"/>
      <c r="AU270" s="3210"/>
      <c r="AV270" s="2682" t="s">
        <v>276</v>
      </c>
      <c r="AW270" s="3214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208" t="s">
        <v>159</v>
      </c>
      <c r="G271" s="3215"/>
      <c r="H271" s="3208" t="s">
        <v>139</v>
      </c>
      <c r="I271" s="3215"/>
      <c r="J271" s="3208" t="s">
        <v>109</v>
      </c>
      <c r="K271" s="3215"/>
      <c r="L271" s="3208" t="s">
        <v>110</v>
      </c>
      <c r="M271" s="3215"/>
      <c r="N271" s="3208" t="s">
        <v>140</v>
      </c>
      <c r="O271" s="3215"/>
      <c r="P271" s="3211" t="s">
        <v>160</v>
      </c>
      <c r="Q271" s="3212"/>
      <c r="R271" s="3211" t="s">
        <v>161</v>
      </c>
      <c r="S271" s="3212"/>
      <c r="T271" s="3211" t="s">
        <v>162</v>
      </c>
      <c r="U271" s="3212"/>
      <c r="V271" s="3211" t="s">
        <v>163</v>
      </c>
      <c r="W271" s="3212"/>
      <c r="X271" s="3211" t="s">
        <v>164</v>
      </c>
      <c r="Y271" s="3212"/>
      <c r="Z271" s="3211" t="s">
        <v>165</v>
      </c>
      <c r="AA271" s="3212"/>
      <c r="AB271" s="3211" t="s">
        <v>166</v>
      </c>
      <c r="AC271" s="3212"/>
      <c r="AD271" s="3211" t="s">
        <v>167</v>
      </c>
      <c r="AE271" s="3212"/>
      <c r="AF271" s="3211" t="s">
        <v>142</v>
      </c>
      <c r="AG271" s="3212"/>
      <c r="AH271" s="3211" t="s">
        <v>168</v>
      </c>
      <c r="AI271" s="3212"/>
      <c r="AJ271" s="3211" t="s">
        <v>169</v>
      </c>
      <c r="AK271" s="3212"/>
      <c r="AL271" s="3211" t="s">
        <v>124</v>
      </c>
      <c r="AM271" s="3216"/>
      <c r="AN271" s="3213" t="s">
        <v>277</v>
      </c>
      <c r="AO271" s="3215"/>
      <c r="AP271" s="3208" t="s">
        <v>278</v>
      </c>
      <c r="AQ271" s="3215"/>
      <c r="AR271" s="3208" t="s">
        <v>279</v>
      </c>
      <c r="AS271" s="3215"/>
      <c r="AT271" s="3208" t="s">
        <v>280</v>
      </c>
      <c r="AU271" s="3210"/>
      <c r="AV271" s="2692"/>
      <c r="AW271" s="2820"/>
    </row>
    <row r="272" spans="1:49" x14ac:dyDescent="0.25">
      <c r="A272" s="2679"/>
      <c r="B272" s="2679"/>
      <c r="C272" s="1651" t="s">
        <v>17</v>
      </c>
      <c r="D272" s="471" t="s">
        <v>18</v>
      </c>
      <c r="E272" s="1388" t="s">
        <v>19</v>
      </c>
      <c r="F272" s="1651" t="s">
        <v>18</v>
      </c>
      <c r="G272" s="1388" t="s">
        <v>19</v>
      </c>
      <c r="H272" s="1651" t="s">
        <v>18</v>
      </c>
      <c r="I272" s="1388" t="s">
        <v>19</v>
      </c>
      <c r="J272" s="1651" t="s">
        <v>18</v>
      </c>
      <c r="K272" s="1388" t="s">
        <v>19</v>
      </c>
      <c r="L272" s="1651" t="s">
        <v>18</v>
      </c>
      <c r="M272" s="1388" t="s">
        <v>19</v>
      </c>
      <c r="N272" s="1651" t="s">
        <v>18</v>
      </c>
      <c r="O272" s="1388" t="s">
        <v>19</v>
      </c>
      <c r="P272" s="1651" t="s">
        <v>18</v>
      </c>
      <c r="Q272" s="1388" t="s">
        <v>19</v>
      </c>
      <c r="R272" s="1651" t="s">
        <v>18</v>
      </c>
      <c r="S272" s="1388" t="s">
        <v>19</v>
      </c>
      <c r="T272" s="1651" t="s">
        <v>18</v>
      </c>
      <c r="U272" s="1388" t="s">
        <v>19</v>
      </c>
      <c r="V272" s="1651" t="s">
        <v>18</v>
      </c>
      <c r="W272" s="1388" t="s">
        <v>19</v>
      </c>
      <c r="X272" s="1651" t="s">
        <v>18</v>
      </c>
      <c r="Y272" s="1388" t="s">
        <v>19</v>
      </c>
      <c r="Z272" s="1651" t="s">
        <v>18</v>
      </c>
      <c r="AA272" s="1388" t="s">
        <v>19</v>
      </c>
      <c r="AB272" s="1651" t="s">
        <v>18</v>
      </c>
      <c r="AC272" s="1388" t="s">
        <v>19</v>
      </c>
      <c r="AD272" s="1651" t="s">
        <v>18</v>
      </c>
      <c r="AE272" s="1388" t="s">
        <v>19</v>
      </c>
      <c r="AF272" s="1651" t="s">
        <v>18</v>
      </c>
      <c r="AG272" s="1388" t="s">
        <v>19</v>
      </c>
      <c r="AH272" s="1651" t="s">
        <v>18</v>
      </c>
      <c r="AI272" s="1388" t="s">
        <v>19</v>
      </c>
      <c r="AJ272" s="1651" t="s">
        <v>18</v>
      </c>
      <c r="AK272" s="1388" t="s">
        <v>19</v>
      </c>
      <c r="AL272" s="1651" t="s">
        <v>18</v>
      </c>
      <c r="AM272" s="473" t="s">
        <v>19</v>
      </c>
      <c r="AN272" s="1651" t="s">
        <v>18</v>
      </c>
      <c r="AO272" s="1388" t="s">
        <v>19</v>
      </c>
      <c r="AP272" s="1651" t="s">
        <v>18</v>
      </c>
      <c r="AQ272" s="1388" t="s">
        <v>19</v>
      </c>
      <c r="AR272" s="1651" t="s">
        <v>18</v>
      </c>
      <c r="AS272" s="1388" t="s">
        <v>19</v>
      </c>
      <c r="AT272" s="1651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1149" t="s">
        <v>282</v>
      </c>
      <c r="C273" s="1502">
        <f t="shared" ref="C273:C321" si="75">SUM(D273,E273)</f>
        <v>0</v>
      </c>
      <c r="D273" s="1151">
        <f t="shared" ref="D273:E304" si="76">SUM(F273,H273,J273,L273,N273,P273,R273,T273,V273,X273,Z273,AB273,AD273,AF273,AH273,AJ273,AL273)</f>
        <v>0</v>
      </c>
      <c r="E273" s="1152">
        <f t="shared" si="76"/>
        <v>0</v>
      </c>
      <c r="F273" s="1505"/>
      <c r="G273" s="1506"/>
      <c r="H273" s="1505"/>
      <c r="I273" s="1506"/>
      <c r="J273" s="1505"/>
      <c r="K273" s="1506"/>
      <c r="L273" s="1505"/>
      <c r="M273" s="1506"/>
      <c r="N273" s="1505"/>
      <c r="O273" s="1506"/>
      <c r="P273" s="1505"/>
      <c r="Q273" s="1506"/>
      <c r="R273" s="1505"/>
      <c r="S273" s="1506"/>
      <c r="T273" s="1505"/>
      <c r="U273" s="1506"/>
      <c r="V273" s="1505"/>
      <c r="W273" s="1506"/>
      <c r="X273" s="1505"/>
      <c r="Y273" s="1506"/>
      <c r="Z273" s="1505"/>
      <c r="AA273" s="1506"/>
      <c r="AB273" s="1505"/>
      <c r="AC273" s="1506"/>
      <c r="AD273" s="1505"/>
      <c r="AE273" s="1506"/>
      <c r="AF273" s="1505"/>
      <c r="AG273" s="1506"/>
      <c r="AH273" s="1505"/>
      <c r="AI273" s="1506"/>
      <c r="AJ273" s="1505"/>
      <c r="AK273" s="1506"/>
      <c r="AL273" s="1505"/>
      <c r="AM273" s="1507"/>
      <c r="AN273" s="1502"/>
      <c r="AO273" s="1502"/>
      <c r="AP273" s="1505"/>
      <c r="AQ273" s="1506"/>
      <c r="AR273" s="1505"/>
      <c r="AS273" s="1506"/>
      <c r="AT273" s="1505"/>
      <c r="AU273" s="1507"/>
      <c r="AV273" s="1156"/>
      <c r="AW273" s="1509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652" t="s">
        <v>284</v>
      </c>
      <c r="C275" s="1653">
        <f t="shared" si="75"/>
        <v>0</v>
      </c>
      <c r="D275" s="1654">
        <f t="shared" si="76"/>
        <v>0</v>
      </c>
      <c r="E275" s="1655">
        <f t="shared" si="76"/>
        <v>0</v>
      </c>
      <c r="F275" s="1656">
        <f t="shared" ref="F275:AW275" si="77">SUM(F273:F274)</f>
        <v>0</v>
      </c>
      <c r="G275" s="1657">
        <f t="shared" si="77"/>
        <v>0</v>
      </c>
      <c r="H275" s="1656">
        <f t="shared" si="77"/>
        <v>0</v>
      </c>
      <c r="I275" s="1657">
        <f t="shared" si="77"/>
        <v>0</v>
      </c>
      <c r="J275" s="1656">
        <f t="shared" si="77"/>
        <v>0</v>
      </c>
      <c r="K275" s="1658">
        <f t="shared" si="77"/>
        <v>0</v>
      </c>
      <c r="L275" s="1656">
        <f t="shared" si="77"/>
        <v>0</v>
      </c>
      <c r="M275" s="1658">
        <f t="shared" si="77"/>
        <v>0</v>
      </c>
      <c r="N275" s="1656">
        <f t="shared" si="77"/>
        <v>0</v>
      </c>
      <c r="O275" s="1658">
        <f t="shared" si="77"/>
        <v>0</v>
      </c>
      <c r="P275" s="1656">
        <f t="shared" si="77"/>
        <v>0</v>
      </c>
      <c r="Q275" s="1658">
        <f t="shared" si="77"/>
        <v>0</v>
      </c>
      <c r="R275" s="1656">
        <f t="shared" si="77"/>
        <v>0</v>
      </c>
      <c r="S275" s="1658">
        <f t="shared" si="77"/>
        <v>0</v>
      </c>
      <c r="T275" s="1656">
        <f t="shared" si="77"/>
        <v>0</v>
      </c>
      <c r="U275" s="1658">
        <f t="shared" si="77"/>
        <v>0</v>
      </c>
      <c r="V275" s="1656">
        <f t="shared" si="77"/>
        <v>0</v>
      </c>
      <c r="W275" s="1658">
        <f t="shared" si="77"/>
        <v>0</v>
      </c>
      <c r="X275" s="1656">
        <f t="shared" si="77"/>
        <v>0</v>
      </c>
      <c r="Y275" s="1658">
        <f t="shared" si="77"/>
        <v>0</v>
      </c>
      <c r="Z275" s="1656">
        <f t="shared" si="77"/>
        <v>0</v>
      </c>
      <c r="AA275" s="1658">
        <f t="shared" si="77"/>
        <v>0</v>
      </c>
      <c r="AB275" s="1656">
        <f t="shared" si="77"/>
        <v>0</v>
      </c>
      <c r="AC275" s="1658">
        <f t="shared" si="77"/>
        <v>0</v>
      </c>
      <c r="AD275" s="1656">
        <f t="shared" si="77"/>
        <v>0</v>
      </c>
      <c r="AE275" s="1658">
        <f t="shared" si="77"/>
        <v>0</v>
      </c>
      <c r="AF275" s="1656">
        <f t="shared" si="77"/>
        <v>0</v>
      </c>
      <c r="AG275" s="1658">
        <f t="shared" si="77"/>
        <v>0</v>
      </c>
      <c r="AH275" s="1656">
        <f t="shared" si="77"/>
        <v>0</v>
      </c>
      <c r="AI275" s="1658">
        <f t="shared" si="77"/>
        <v>0</v>
      </c>
      <c r="AJ275" s="1656">
        <f t="shared" si="77"/>
        <v>0</v>
      </c>
      <c r="AK275" s="1658">
        <f t="shared" si="77"/>
        <v>0</v>
      </c>
      <c r="AL275" s="1659">
        <f t="shared" si="77"/>
        <v>0</v>
      </c>
      <c r="AM275" s="1660">
        <f t="shared" si="77"/>
        <v>0</v>
      </c>
      <c r="AN275" s="1653">
        <f t="shared" si="77"/>
        <v>0</v>
      </c>
      <c r="AO275" s="1653">
        <f t="shared" si="77"/>
        <v>0</v>
      </c>
      <c r="AP275" s="1656">
        <f t="shared" si="77"/>
        <v>0</v>
      </c>
      <c r="AQ275" s="1658">
        <f t="shared" si="77"/>
        <v>0</v>
      </c>
      <c r="AR275" s="1656">
        <f t="shared" si="77"/>
        <v>0</v>
      </c>
      <c r="AS275" s="1658">
        <f t="shared" si="77"/>
        <v>0</v>
      </c>
      <c r="AT275" s="1659">
        <f t="shared" si="77"/>
        <v>0</v>
      </c>
      <c r="AU275" s="1660">
        <f t="shared" si="77"/>
        <v>0</v>
      </c>
      <c r="AV275" s="1657">
        <f t="shared" si="77"/>
        <v>0</v>
      </c>
      <c r="AW275" s="1661">
        <f t="shared" si="77"/>
        <v>0</v>
      </c>
    </row>
    <row r="276" spans="1:90" ht="15" customHeight="1" x14ac:dyDescent="0.25">
      <c r="A276" s="2698" t="s">
        <v>285</v>
      </c>
      <c r="B276" s="1149" t="s">
        <v>282</v>
      </c>
      <c r="C276" s="1502">
        <f t="shared" si="75"/>
        <v>0</v>
      </c>
      <c r="D276" s="1151">
        <f t="shared" si="76"/>
        <v>0</v>
      </c>
      <c r="E276" s="1152">
        <f t="shared" si="76"/>
        <v>0</v>
      </c>
      <c r="F276" s="1505"/>
      <c r="G276" s="1506"/>
      <c r="H276" s="1505"/>
      <c r="I276" s="1506"/>
      <c r="J276" s="1505"/>
      <c r="K276" s="1506"/>
      <c r="L276" s="1505"/>
      <c r="M276" s="1506"/>
      <c r="N276" s="1505"/>
      <c r="O276" s="1506"/>
      <c r="P276" s="1505"/>
      <c r="Q276" s="1506"/>
      <c r="R276" s="1505"/>
      <c r="S276" s="1506"/>
      <c r="T276" s="1505"/>
      <c r="U276" s="1506"/>
      <c r="V276" s="1505"/>
      <c r="W276" s="1506"/>
      <c r="X276" s="1505"/>
      <c r="Y276" s="1506"/>
      <c r="Z276" s="1505"/>
      <c r="AA276" s="1506"/>
      <c r="AB276" s="1505"/>
      <c r="AC276" s="1506"/>
      <c r="AD276" s="1505"/>
      <c r="AE276" s="1506"/>
      <c r="AF276" s="1505"/>
      <c r="AG276" s="1506"/>
      <c r="AH276" s="1505"/>
      <c r="AI276" s="1506"/>
      <c r="AJ276" s="1505"/>
      <c r="AK276" s="1506"/>
      <c r="AL276" s="1505"/>
      <c r="AM276" s="1507"/>
      <c r="AN276" s="1516"/>
      <c r="AO276" s="1516"/>
      <c r="AP276" s="1517"/>
      <c r="AQ276" s="1518"/>
      <c r="AR276" s="1517"/>
      <c r="AS276" s="1518"/>
      <c r="AT276" s="1517"/>
      <c r="AU276" s="1519"/>
      <c r="AV276" s="1162"/>
      <c r="AW276" s="1500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652" t="s">
        <v>284</v>
      </c>
      <c r="C282" s="1653">
        <f t="shared" si="75"/>
        <v>0</v>
      </c>
      <c r="D282" s="1654">
        <f t="shared" si="76"/>
        <v>0</v>
      </c>
      <c r="E282" s="1655">
        <f t="shared" si="76"/>
        <v>0</v>
      </c>
      <c r="F282" s="1656">
        <f t="shared" ref="F282:AM282" si="78">SUM(F276:F281)</f>
        <v>0</v>
      </c>
      <c r="G282" s="1657">
        <f t="shared" si="78"/>
        <v>0</v>
      </c>
      <c r="H282" s="1656">
        <f t="shared" si="78"/>
        <v>0</v>
      </c>
      <c r="I282" s="1657">
        <f t="shared" si="78"/>
        <v>0</v>
      </c>
      <c r="J282" s="1656">
        <f t="shared" si="78"/>
        <v>0</v>
      </c>
      <c r="K282" s="1658">
        <f t="shared" si="78"/>
        <v>0</v>
      </c>
      <c r="L282" s="1656">
        <f t="shared" si="78"/>
        <v>0</v>
      </c>
      <c r="M282" s="1658">
        <f t="shared" si="78"/>
        <v>0</v>
      </c>
      <c r="N282" s="1656">
        <f t="shared" si="78"/>
        <v>0</v>
      </c>
      <c r="O282" s="1658">
        <f t="shared" si="78"/>
        <v>0</v>
      </c>
      <c r="P282" s="1656">
        <f t="shared" si="78"/>
        <v>0</v>
      </c>
      <c r="Q282" s="1658">
        <f t="shared" si="78"/>
        <v>0</v>
      </c>
      <c r="R282" s="1656">
        <f t="shared" si="78"/>
        <v>0</v>
      </c>
      <c r="S282" s="1658">
        <f t="shared" si="78"/>
        <v>0</v>
      </c>
      <c r="T282" s="1656">
        <f t="shared" si="78"/>
        <v>0</v>
      </c>
      <c r="U282" s="1658">
        <f t="shared" si="78"/>
        <v>0</v>
      </c>
      <c r="V282" s="1656">
        <f t="shared" si="78"/>
        <v>0</v>
      </c>
      <c r="W282" s="1658">
        <f t="shared" si="78"/>
        <v>0</v>
      </c>
      <c r="X282" s="1656">
        <f t="shared" si="78"/>
        <v>0</v>
      </c>
      <c r="Y282" s="1658">
        <f t="shared" si="78"/>
        <v>0</v>
      </c>
      <c r="Z282" s="1656">
        <f t="shared" si="78"/>
        <v>0</v>
      </c>
      <c r="AA282" s="1658">
        <f t="shared" si="78"/>
        <v>0</v>
      </c>
      <c r="AB282" s="1656">
        <f t="shared" si="78"/>
        <v>0</v>
      </c>
      <c r="AC282" s="1658">
        <f t="shared" si="78"/>
        <v>0</v>
      </c>
      <c r="AD282" s="1656">
        <f t="shared" si="78"/>
        <v>0</v>
      </c>
      <c r="AE282" s="1658">
        <f t="shared" si="78"/>
        <v>0</v>
      </c>
      <c r="AF282" s="1656">
        <f t="shared" si="78"/>
        <v>0</v>
      </c>
      <c r="AG282" s="1658">
        <f t="shared" si="78"/>
        <v>0</v>
      </c>
      <c r="AH282" s="1656">
        <f t="shared" si="78"/>
        <v>0</v>
      </c>
      <c r="AI282" s="1658">
        <f t="shared" si="78"/>
        <v>0</v>
      </c>
      <c r="AJ282" s="1656">
        <f t="shared" si="78"/>
        <v>0</v>
      </c>
      <c r="AK282" s="1658">
        <f t="shared" si="78"/>
        <v>0</v>
      </c>
      <c r="AL282" s="1659">
        <f t="shared" si="78"/>
        <v>0</v>
      </c>
      <c r="AM282" s="1660">
        <f t="shared" si="78"/>
        <v>0</v>
      </c>
      <c r="AN282" s="1662"/>
      <c r="AO282" s="1662"/>
      <c r="AP282" s="1663"/>
      <c r="AQ282" s="1664"/>
      <c r="AR282" s="1663"/>
      <c r="AS282" s="1664"/>
      <c r="AT282" s="1665"/>
      <c r="AU282" s="1666"/>
      <c r="AV282" s="1667"/>
      <c r="AW282" s="1668"/>
    </row>
    <row r="283" spans="1:90" ht="15" customHeight="1" x14ac:dyDescent="0.25">
      <c r="A283" s="2698" t="s">
        <v>290</v>
      </c>
      <c r="B283" s="1149" t="s">
        <v>282</v>
      </c>
      <c r="C283" s="1502">
        <f t="shared" si="75"/>
        <v>0</v>
      </c>
      <c r="D283" s="1151">
        <f t="shared" si="76"/>
        <v>0</v>
      </c>
      <c r="E283" s="1152">
        <f t="shared" si="76"/>
        <v>0</v>
      </c>
      <c r="F283" s="1505"/>
      <c r="G283" s="1506"/>
      <c r="H283" s="1505"/>
      <c r="I283" s="1506"/>
      <c r="J283" s="1505"/>
      <c r="K283" s="1506"/>
      <c r="L283" s="1505"/>
      <c r="M283" s="1506"/>
      <c r="N283" s="1505"/>
      <c r="O283" s="1506"/>
      <c r="P283" s="1505"/>
      <c r="Q283" s="1506"/>
      <c r="R283" s="1505"/>
      <c r="S283" s="1506"/>
      <c r="T283" s="1505"/>
      <c r="U283" s="1506"/>
      <c r="V283" s="1505"/>
      <c r="W283" s="1506"/>
      <c r="X283" s="1505"/>
      <c r="Y283" s="1506"/>
      <c r="Z283" s="1505"/>
      <c r="AA283" s="1506"/>
      <c r="AB283" s="1505"/>
      <c r="AC283" s="1506"/>
      <c r="AD283" s="1505"/>
      <c r="AE283" s="1506"/>
      <c r="AF283" s="1505"/>
      <c r="AG283" s="1506"/>
      <c r="AH283" s="1505"/>
      <c r="AI283" s="1506"/>
      <c r="AJ283" s="1505"/>
      <c r="AK283" s="1506"/>
      <c r="AL283" s="1505"/>
      <c r="AM283" s="1507"/>
      <c r="AN283" s="1516"/>
      <c r="AO283" s="1516"/>
      <c r="AP283" s="1517"/>
      <c r="AQ283" s="1518"/>
      <c r="AR283" s="1517"/>
      <c r="AS283" s="1518"/>
      <c r="AT283" s="1517"/>
      <c r="AU283" s="1519"/>
      <c r="AV283" s="1162"/>
      <c r="AW283" s="1500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652" t="s">
        <v>284</v>
      </c>
      <c r="C289" s="1653">
        <f t="shared" si="75"/>
        <v>0</v>
      </c>
      <c r="D289" s="1654">
        <f t="shared" si="76"/>
        <v>0</v>
      </c>
      <c r="E289" s="1655">
        <f t="shared" si="76"/>
        <v>0</v>
      </c>
      <c r="F289" s="1656">
        <f t="shared" ref="F289:AM289" si="79">SUM(F283:F288)</f>
        <v>0</v>
      </c>
      <c r="G289" s="1657">
        <f t="shared" si="79"/>
        <v>0</v>
      </c>
      <c r="H289" s="1656">
        <f t="shared" si="79"/>
        <v>0</v>
      </c>
      <c r="I289" s="1657">
        <f t="shared" si="79"/>
        <v>0</v>
      </c>
      <c r="J289" s="1656">
        <f t="shared" si="79"/>
        <v>0</v>
      </c>
      <c r="K289" s="1658">
        <f t="shared" si="79"/>
        <v>0</v>
      </c>
      <c r="L289" s="1656">
        <f t="shared" si="79"/>
        <v>0</v>
      </c>
      <c r="M289" s="1658">
        <f t="shared" si="79"/>
        <v>0</v>
      </c>
      <c r="N289" s="1656">
        <f t="shared" si="79"/>
        <v>0</v>
      </c>
      <c r="O289" s="1658">
        <f t="shared" si="79"/>
        <v>0</v>
      </c>
      <c r="P289" s="1656">
        <f t="shared" si="79"/>
        <v>0</v>
      </c>
      <c r="Q289" s="1658">
        <f t="shared" si="79"/>
        <v>0</v>
      </c>
      <c r="R289" s="1656">
        <f t="shared" si="79"/>
        <v>0</v>
      </c>
      <c r="S289" s="1658">
        <f t="shared" si="79"/>
        <v>0</v>
      </c>
      <c r="T289" s="1656">
        <f t="shared" si="79"/>
        <v>0</v>
      </c>
      <c r="U289" s="1658">
        <f t="shared" si="79"/>
        <v>0</v>
      </c>
      <c r="V289" s="1656">
        <f t="shared" si="79"/>
        <v>0</v>
      </c>
      <c r="W289" s="1658">
        <f t="shared" si="79"/>
        <v>0</v>
      </c>
      <c r="X289" s="1656">
        <f t="shared" si="79"/>
        <v>0</v>
      </c>
      <c r="Y289" s="1658">
        <f t="shared" si="79"/>
        <v>0</v>
      </c>
      <c r="Z289" s="1656">
        <f t="shared" si="79"/>
        <v>0</v>
      </c>
      <c r="AA289" s="1658">
        <f t="shared" si="79"/>
        <v>0</v>
      </c>
      <c r="AB289" s="1656">
        <f t="shared" si="79"/>
        <v>0</v>
      </c>
      <c r="AC289" s="1658">
        <f t="shared" si="79"/>
        <v>0</v>
      </c>
      <c r="AD289" s="1656">
        <f t="shared" si="79"/>
        <v>0</v>
      </c>
      <c r="AE289" s="1658">
        <f t="shared" si="79"/>
        <v>0</v>
      </c>
      <c r="AF289" s="1656">
        <f t="shared" si="79"/>
        <v>0</v>
      </c>
      <c r="AG289" s="1658">
        <f t="shared" si="79"/>
        <v>0</v>
      </c>
      <c r="AH289" s="1656">
        <f t="shared" si="79"/>
        <v>0</v>
      </c>
      <c r="AI289" s="1658">
        <f t="shared" si="79"/>
        <v>0</v>
      </c>
      <c r="AJ289" s="1656">
        <f t="shared" si="79"/>
        <v>0</v>
      </c>
      <c r="AK289" s="1658">
        <f t="shared" si="79"/>
        <v>0</v>
      </c>
      <c r="AL289" s="1659">
        <f t="shared" si="79"/>
        <v>0</v>
      </c>
      <c r="AM289" s="1660">
        <f t="shared" si="79"/>
        <v>0</v>
      </c>
      <c r="AN289" s="1662"/>
      <c r="AO289" s="1662"/>
      <c r="AP289" s="1663"/>
      <c r="AQ289" s="1664"/>
      <c r="AR289" s="1663"/>
      <c r="AS289" s="1664"/>
      <c r="AT289" s="1665"/>
      <c r="AU289" s="1666"/>
      <c r="AV289" s="1667"/>
      <c r="AW289" s="1668"/>
    </row>
    <row r="290" spans="1:49" ht="15" customHeight="1" x14ac:dyDescent="0.25">
      <c r="A290" s="2698" t="s">
        <v>291</v>
      </c>
      <c r="B290" s="1149" t="s">
        <v>282</v>
      </c>
      <c r="C290" s="1502">
        <f t="shared" si="75"/>
        <v>0</v>
      </c>
      <c r="D290" s="1151">
        <f t="shared" si="76"/>
        <v>0</v>
      </c>
      <c r="E290" s="1152">
        <f t="shared" si="76"/>
        <v>0</v>
      </c>
      <c r="F290" s="1505"/>
      <c r="G290" s="1506"/>
      <c r="H290" s="1505"/>
      <c r="I290" s="1506"/>
      <c r="J290" s="1505"/>
      <c r="K290" s="1506"/>
      <c r="L290" s="1505"/>
      <c r="M290" s="1506"/>
      <c r="N290" s="1505"/>
      <c r="O290" s="1506"/>
      <c r="P290" s="1505"/>
      <c r="Q290" s="1506"/>
      <c r="R290" s="1505"/>
      <c r="S290" s="1506"/>
      <c r="T290" s="1505"/>
      <c r="U290" s="1506"/>
      <c r="V290" s="1505"/>
      <c r="W290" s="1506"/>
      <c r="X290" s="1505"/>
      <c r="Y290" s="1506"/>
      <c r="Z290" s="1505"/>
      <c r="AA290" s="1506"/>
      <c r="AB290" s="1505"/>
      <c r="AC290" s="1506"/>
      <c r="AD290" s="1505"/>
      <c r="AE290" s="1506"/>
      <c r="AF290" s="1505"/>
      <c r="AG290" s="1506"/>
      <c r="AH290" s="1505"/>
      <c r="AI290" s="1506"/>
      <c r="AJ290" s="1505"/>
      <c r="AK290" s="1506"/>
      <c r="AL290" s="1505"/>
      <c r="AM290" s="1507"/>
      <c r="AN290" s="1516"/>
      <c r="AO290" s="1516"/>
      <c r="AP290" s="1517"/>
      <c r="AQ290" s="1518"/>
      <c r="AR290" s="1517"/>
      <c r="AS290" s="1518"/>
      <c r="AT290" s="1517"/>
      <c r="AU290" s="1519"/>
      <c r="AV290" s="1162"/>
      <c r="AW290" s="1500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652" t="s">
        <v>284</v>
      </c>
      <c r="C301" s="1653">
        <f t="shared" si="75"/>
        <v>0</v>
      </c>
      <c r="D301" s="1654">
        <f t="shared" si="76"/>
        <v>0</v>
      </c>
      <c r="E301" s="1655">
        <f t="shared" si="76"/>
        <v>0</v>
      </c>
      <c r="F301" s="1656">
        <f t="shared" ref="F301:AM301" si="80">SUM(F290:F300)</f>
        <v>0</v>
      </c>
      <c r="G301" s="1657">
        <f t="shared" si="80"/>
        <v>0</v>
      </c>
      <c r="H301" s="1656">
        <f t="shared" si="80"/>
        <v>0</v>
      </c>
      <c r="I301" s="1657">
        <f t="shared" si="80"/>
        <v>0</v>
      </c>
      <c r="J301" s="1656">
        <f t="shared" si="80"/>
        <v>0</v>
      </c>
      <c r="K301" s="1658">
        <f t="shared" si="80"/>
        <v>0</v>
      </c>
      <c r="L301" s="1656">
        <f t="shared" si="80"/>
        <v>0</v>
      </c>
      <c r="M301" s="1658">
        <f t="shared" si="80"/>
        <v>0</v>
      </c>
      <c r="N301" s="1656">
        <f t="shared" si="80"/>
        <v>0</v>
      </c>
      <c r="O301" s="1658">
        <f t="shared" si="80"/>
        <v>0</v>
      </c>
      <c r="P301" s="1656">
        <f t="shared" si="80"/>
        <v>0</v>
      </c>
      <c r="Q301" s="1658">
        <f t="shared" si="80"/>
        <v>0</v>
      </c>
      <c r="R301" s="1656">
        <f t="shared" si="80"/>
        <v>0</v>
      </c>
      <c r="S301" s="1658">
        <f t="shared" si="80"/>
        <v>0</v>
      </c>
      <c r="T301" s="1656">
        <f t="shared" si="80"/>
        <v>0</v>
      </c>
      <c r="U301" s="1658">
        <f t="shared" si="80"/>
        <v>0</v>
      </c>
      <c r="V301" s="1656">
        <f t="shared" si="80"/>
        <v>0</v>
      </c>
      <c r="W301" s="1658">
        <f t="shared" si="80"/>
        <v>0</v>
      </c>
      <c r="X301" s="1656">
        <f t="shared" si="80"/>
        <v>0</v>
      </c>
      <c r="Y301" s="1658">
        <f t="shared" si="80"/>
        <v>0</v>
      </c>
      <c r="Z301" s="1656">
        <f t="shared" si="80"/>
        <v>0</v>
      </c>
      <c r="AA301" s="1658">
        <f t="shared" si="80"/>
        <v>0</v>
      </c>
      <c r="AB301" s="1656">
        <f t="shared" si="80"/>
        <v>0</v>
      </c>
      <c r="AC301" s="1658">
        <f t="shared" si="80"/>
        <v>0</v>
      </c>
      <c r="AD301" s="1656">
        <f t="shared" si="80"/>
        <v>0</v>
      </c>
      <c r="AE301" s="1658">
        <f t="shared" si="80"/>
        <v>0</v>
      </c>
      <c r="AF301" s="1656">
        <f t="shared" si="80"/>
        <v>0</v>
      </c>
      <c r="AG301" s="1658">
        <f t="shared" si="80"/>
        <v>0</v>
      </c>
      <c r="AH301" s="1656">
        <f t="shared" si="80"/>
        <v>0</v>
      </c>
      <c r="AI301" s="1658">
        <f t="shared" si="80"/>
        <v>0</v>
      </c>
      <c r="AJ301" s="1656">
        <f t="shared" si="80"/>
        <v>0</v>
      </c>
      <c r="AK301" s="1658">
        <f t="shared" si="80"/>
        <v>0</v>
      </c>
      <c r="AL301" s="1659">
        <f t="shared" si="80"/>
        <v>0</v>
      </c>
      <c r="AM301" s="1660">
        <f t="shared" si="80"/>
        <v>0</v>
      </c>
      <c r="AN301" s="1662"/>
      <c r="AO301" s="1662"/>
      <c r="AP301" s="1663"/>
      <c r="AQ301" s="1664"/>
      <c r="AR301" s="1663"/>
      <c r="AS301" s="1664"/>
      <c r="AT301" s="1665"/>
      <c r="AU301" s="1666"/>
      <c r="AV301" s="1667"/>
      <c r="AW301" s="1668"/>
    </row>
    <row r="302" spans="1:49" ht="15" customHeight="1" x14ac:dyDescent="0.25">
      <c r="A302" s="2698" t="s">
        <v>297</v>
      </c>
      <c r="B302" s="1149" t="s">
        <v>282</v>
      </c>
      <c r="C302" s="1502">
        <f t="shared" si="75"/>
        <v>0</v>
      </c>
      <c r="D302" s="1151">
        <f t="shared" si="76"/>
        <v>0</v>
      </c>
      <c r="E302" s="1152">
        <f t="shared" si="76"/>
        <v>0</v>
      </c>
      <c r="F302" s="1505"/>
      <c r="G302" s="1506"/>
      <c r="H302" s="1505"/>
      <c r="I302" s="1506"/>
      <c r="J302" s="1505"/>
      <c r="K302" s="1506"/>
      <c r="L302" s="1505"/>
      <c r="M302" s="1506"/>
      <c r="N302" s="1505"/>
      <c r="O302" s="1506"/>
      <c r="P302" s="1505"/>
      <c r="Q302" s="1506"/>
      <c r="R302" s="1505"/>
      <c r="S302" s="1506"/>
      <c r="T302" s="1505"/>
      <c r="U302" s="1506"/>
      <c r="V302" s="1505"/>
      <c r="W302" s="1506"/>
      <c r="X302" s="1505"/>
      <c r="Y302" s="1506"/>
      <c r="Z302" s="1505"/>
      <c r="AA302" s="1506"/>
      <c r="AB302" s="1505"/>
      <c r="AC302" s="1506"/>
      <c r="AD302" s="1505"/>
      <c r="AE302" s="1506"/>
      <c r="AF302" s="1505"/>
      <c r="AG302" s="1506"/>
      <c r="AH302" s="1505"/>
      <c r="AI302" s="1506"/>
      <c r="AJ302" s="1505"/>
      <c r="AK302" s="1506"/>
      <c r="AL302" s="1505"/>
      <c r="AM302" s="1507"/>
      <c r="AN302" s="1516"/>
      <c r="AO302" s="1516"/>
      <c r="AP302" s="1517"/>
      <c r="AQ302" s="1518"/>
      <c r="AR302" s="1517"/>
      <c r="AS302" s="1518"/>
      <c r="AT302" s="1517"/>
      <c r="AU302" s="1519"/>
      <c r="AV302" s="1162"/>
      <c r="AW302" s="1500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652" t="s">
        <v>284</v>
      </c>
      <c r="C313" s="1653">
        <f t="shared" si="75"/>
        <v>0</v>
      </c>
      <c r="D313" s="1654">
        <f t="shared" si="81"/>
        <v>0</v>
      </c>
      <c r="E313" s="1655">
        <f t="shared" si="81"/>
        <v>0</v>
      </c>
      <c r="F313" s="1656">
        <f t="shared" ref="F313:AM313" si="82">SUM(F302:F312)</f>
        <v>0</v>
      </c>
      <c r="G313" s="1657">
        <f t="shared" si="82"/>
        <v>0</v>
      </c>
      <c r="H313" s="1656">
        <f t="shared" si="82"/>
        <v>0</v>
      </c>
      <c r="I313" s="1657">
        <f t="shared" si="82"/>
        <v>0</v>
      </c>
      <c r="J313" s="1656">
        <f t="shared" si="82"/>
        <v>0</v>
      </c>
      <c r="K313" s="1658">
        <f t="shared" si="82"/>
        <v>0</v>
      </c>
      <c r="L313" s="1656">
        <f t="shared" si="82"/>
        <v>0</v>
      </c>
      <c r="M313" s="1658">
        <f t="shared" si="82"/>
        <v>0</v>
      </c>
      <c r="N313" s="1656">
        <f t="shared" si="82"/>
        <v>0</v>
      </c>
      <c r="O313" s="1658">
        <f t="shared" si="82"/>
        <v>0</v>
      </c>
      <c r="P313" s="1656">
        <f t="shared" si="82"/>
        <v>0</v>
      </c>
      <c r="Q313" s="1658">
        <f t="shared" si="82"/>
        <v>0</v>
      </c>
      <c r="R313" s="1656">
        <f t="shared" si="82"/>
        <v>0</v>
      </c>
      <c r="S313" s="1658">
        <f t="shared" si="82"/>
        <v>0</v>
      </c>
      <c r="T313" s="1656">
        <f t="shared" si="82"/>
        <v>0</v>
      </c>
      <c r="U313" s="1658">
        <f t="shared" si="82"/>
        <v>0</v>
      </c>
      <c r="V313" s="1656">
        <f t="shared" si="82"/>
        <v>0</v>
      </c>
      <c r="W313" s="1658">
        <f t="shared" si="82"/>
        <v>0</v>
      </c>
      <c r="X313" s="1656">
        <f t="shared" si="82"/>
        <v>0</v>
      </c>
      <c r="Y313" s="1658">
        <f t="shared" si="82"/>
        <v>0</v>
      </c>
      <c r="Z313" s="1656">
        <f t="shared" si="82"/>
        <v>0</v>
      </c>
      <c r="AA313" s="1658">
        <f t="shared" si="82"/>
        <v>0</v>
      </c>
      <c r="AB313" s="1656">
        <f t="shared" si="82"/>
        <v>0</v>
      </c>
      <c r="AC313" s="1658">
        <f t="shared" si="82"/>
        <v>0</v>
      </c>
      <c r="AD313" s="1656">
        <f t="shared" si="82"/>
        <v>0</v>
      </c>
      <c r="AE313" s="1658">
        <f t="shared" si="82"/>
        <v>0</v>
      </c>
      <c r="AF313" s="1656">
        <f t="shared" si="82"/>
        <v>0</v>
      </c>
      <c r="AG313" s="1658">
        <f t="shared" si="82"/>
        <v>0</v>
      </c>
      <c r="AH313" s="1656">
        <f t="shared" si="82"/>
        <v>0</v>
      </c>
      <c r="AI313" s="1658">
        <f t="shared" si="82"/>
        <v>0</v>
      </c>
      <c r="AJ313" s="1656">
        <f t="shared" si="82"/>
        <v>0</v>
      </c>
      <c r="AK313" s="1658">
        <f t="shared" si="82"/>
        <v>0</v>
      </c>
      <c r="AL313" s="1659">
        <f t="shared" si="82"/>
        <v>0</v>
      </c>
      <c r="AM313" s="1660">
        <f t="shared" si="82"/>
        <v>0</v>
      </c>
      <c r="AN313" s="1662"/>
      <c r="AO313" s="1662"/>
      <c r="AP313" s="1663"/>
      <c r="AQ313" s="1664"/>
      <c r="AR313" s="1663"/>
      <c r="AS313" s="1664"/>
      <c r="AT313" s="1665"/>
      <c r="AU313" s="1666"/>
      <c r="AV313" s="1667"/>
      <c r="AW313" s="1668"/>
    </row>
    <row r="314" spans="1:49" ht="15" customHeight="1" x14ac:dyDescent="0.25">
      <c r="A314" s="2698" t="s">
        <v>298</v>
      </c>
      <c r="B314" s="1149" t="s">
        <v>282</v>
      </c>
      <c r="C314" s="1502">
        <f t="shared" si="75"/>
        <v>0</v>
      </c>
      <c r="D314" s="1151">
        <f t="shared" si="81"/>
        <v>0</v>
      </c>
      <c r="E314" s="1152">
        <f t="shared" si="81"/>
        <v>0</v>
      </c>
      <c r="F314" s="1505"/>
      <c r="G314" s="1506"/>
      <c r="H314" s="1505"/>
      <c r="I314" s="1506"/>
      <c r="J314" s="1505"/>
      <c r="K314" s="1506"/>
      <c r="L314" s="1505"/>
      <c r="M314" s="1506"/>
      <c r="N314" s="1505"/>
      <c r="O314" s="1506"/>
      <c r="P314" s="1505"/>
      <c r="Q314" s="1506"/>
      <c r="R314" s="1505"/>
      <c r="S314" s="1506"/>
      <c r="T314" s="1505"/>
      <c r="U314" s="1506"/>
      <c r="V314" s="1505"/>
      <c r="W314" s="1506"/>
      <c r="X314" s="1505"/>
      <c r="Y314" s="1506"/>
      <c r="Z314" s="1505"/>
      <c r="AA314" s="1506"/>
      <c r="AB314" s="1505"/>
      <c r="AC314" s="1506"/>
      <c r="AD314" s="1505"/>
      <c r="AE314" s="1506"/>
      <c r="AF314" s="1505"/>
      <c r="AG314" s="1506"/>
      <c r="AH314" s="1505"/>
      <c r="AI314" s="1506"/>
      <c r="AJ314" s="1505"/>
      <c r="AK314" s="1506"/>
      <c r="AL314" s="1505"/>
      <c r="AM314" s="1507"/>
      <c r="AN314" s="1516"/>
      <c r="AO314" s="1516"/>
      <c r="AP314" s="1517"/>
      <c r="AQ314" s="1518"/>
      <c r="AR314" s="1517"/>
      <c r="AS314" s="1518"/>
      <c r="AT314" s="1517"/>
      <c r="AU314" s="1519"/>
      <c r="AV314" s="1162"/>
      <c r="AW314" s="1500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652" t="s">
        <v>284</v>
      </c>
      <c r="C320" s="1653">
        <f t="shared" si="75"/>
        <v>0</v>
      </c>
      <c r="D320" s="1654">
        <f t="shared" si="81"/>
        <v>0</v>
      </c>
      <c r="E320" s="1669">
        <f t="shared" si="81"/>
        <v>0</v>
      </c>
      <c r="F320" s="1670">
        <f t="shared" ref="F320:AM320" si="83">SUM(F314:F319)</f>
        <v>0</v>
      </c>
      <c r="G320" s="1658">
        <f t="shared" si="83"/>
        <v>0</v>
      </c>
      <c r="H320" s="1670">
        <f t="shared" si="83"/>
        <v>0</v>
      </c>
      <c r="I320" s="1658">
        <f t="shared" si="83"/>
        <v>0</v>
      </c>
      <c r="J320" s="1670">
        <f t="shared" si="83"/>
        <v>0</v>
      </c>
      <c r="K320" s="1658">
        <f t="shared" si="83"/>
        <v>0</v>
      </c>
      <c r="L320" s="1670">
        <f t="shared" si="83"/>
        <v>0</v>
      </c>
      <c r="M320" s="1658">
        <f t="shared" si="83"/>
        <v>0</v>
      </c>
      <c r="N320" s="1670">
        <f t="shared" si="83"/>
        <v>0</v>
      </c>
      <c r="O320" s="1658">
        <f t="shared" si="83"/>
        <v>0</v>
      </c>
      <c r="P320" s="1670">
        <f t="shared" si="83"/>
        <v>0</v>
      </c>
      <c r="Q320" s="1658">
        <f t="shared" si="83"/>
        <v>0</v>
      </c>
      <c r="R320" s="1670">
        <f t="shared" si="83"/>
        <v>0</v>
      </c>
      <c r="S320" s="1658">
        <f t="shared" si="83"/>
        <v>0</v>
      </c>
      <c r="T320" s="1670">
        <f t="shared" si="83"/>
        <v>0</v>
      </c>
      <c r="U320" s="1658">
        <f t="shared" si="83"/>
        <v>0</v>
      </c>
      <c r="V320" s="1670">
        <f t="shared" si="83"/>
        <v>0</v>
      </c>
      <c r="W320" s="1658">
        <f t="shared" si="83"/>
        <v>0</v>
      </c>
      <c r="X320" s="1670">
        <f t="shared" si="83"/>
        <v>0</v>
      </c>
      <c r="Y320" s="1658">
        <f t="shared" si="83"/>
        <v>0</v>
      </c>
      <c r="Z320" s="1670">
        <f t="shared" si="83"/>
        <v>0</v>
      </c>
      <c r="AA320" s="1658">
        <f t="shared" si="83"/>
        <v>0</v>
      </c>
      <c r="AB320" s="1670">
        <f t="shared" si="83"/>
        <v>0</v>
      </c>
      <c r="AC320" s="1658">
        <f t="shared" si="83"/>
        <v>0</v>
      </c>
      <c r="AD320" s="1670">
        <f t="shared" si="83"/>
        <v>0</v>
      </c>
      <c r="AE320" s="1658">
        <f t="shared" si="83"/>
        <v>0</v>
      </c>
      <c r="AF320" s="1670">
        <f t="shared" si="83"/>
        <v>0</v>
      </c>
      <c r="AG320" s="1658">
        <f t="shared" si="83"/>
        <v>0</v>
      </c>
      <c r="AH320" s="1670">
        <f t="shared" si="83"/>
        <v>0</v>
      </c>
      <c r="AI320" s="1658">
        <f t="shared" si="83"/>
        <v>0</v>
      </c>
      <c r="AJ320" s="1670">
        <f t="shared" si="83"/>
        <v>0</v>
      </c>
      <c r="AK320" s="1658">
        <f t="shared" si="83"/>
        <v>0</v>
      </c>
      <c r="AL320" s="1671">
        <f t="shared" si="83"/>
        <v>0</v>
      </c>
      <c r="AM320" s="1660">
        <f t="shared" si="83"/>
        <v>0</v>
      </c>
      <c r="AN320" s="1672"/>
      <c r="AO320" s="1672"/>
      <c r="AP320" s="1673"/>
      <c r="AQ320" s="1674"/>
      <c r="AR320" s="1673"/>
      <c r="AS320" s="1674"/>
      <c r="AT320" s="1675"/>
      <c r="AU320" s="1676"/>
      <c r="AV320" s="1677"/>
      <c r="AW320" s="1678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658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217" t="s">
        <v>25</v>
      </c>
      <c r="B323" s="3218" t="s">
        <v>301</v>
      </c>
      <c r="C323" s="3219" t="s">
        <v>302</v>
      </c>
      <c r="D323" s="3220"/>
      <c r="E323" s="3220"/>
      <c r="F323" s="3220"/>
      <c r="G323" s="3220"/>
      <c r="H323" s="3220"/>
      <c r="I323" s="3220"/>
      <c r="J323" s="3220"/>
      <c r="K323" s="3221"/>
      <c r="L323" s="3222" t="s">
        <v>303</v>
      </c>
      <c r="M323" s="3223"/>
      <c r="N323" s="3223"/>
      <c r="O323" s="3223"/>
      <c r="P323" s="3223"/>
      <c r="Q323" s="3223"/>
      <c r="R323" s="3223"/>
      <c r="S323" s="3223"/>
      <c r="T323" s="3224"/>
      <c r="U323" s="3222" t="s">
        <v>304</v>
      </c>
      <c r="V323" s="3223"/>
      <c r="W323" s="3223"/>
      <c r="X323" s="3223"/>
      <c r="Y323" s="3223"/>
      <c r="Z323" s="3223"/>
      <c r="AA323" s="3223"/>
      <c r="AB323" s="3223"/>
      <c r="AC323" s="3225"/>
      <c r="AD323" s="3159" t="s">
        <v>28</v>
      </c>
      <c r="AE323" s="3173" t="s">
        <v>29</v>
      </c>
    </row>
    <row r="324" spans="1:90" ht="15" customHeight="1" x14ac:dyDescent="0.25">
      <c r="A324" s="2824"/>
      <c r="B324" s="2826"/>
      <c r="C324" s="3229" t="s">
        <v>65</v>
      </c>
      <c r="D324" s="3230"/>
      <c r="E324" s="3231"/>
      <c r="F324" s="3226" t="s">
        <v>305</v>
      </c>
      <c r="G324" s="3226"/>
      <c r="H324" s="3226" t="s">
        <v>306</v>
      </c>
      <c r="I324" s="3226"/>
      <c r="J324" s="3227" t="s">
        <v>307</v>
      </c>
      <c r="K324" s="3227"/>
      <c r="L324" s="3229" t="s">
        <v>65</v>
      </c>
      <c r="M324" s="3230"/>
      <c r="N324" s="3231"/>
      <c r="O324" s="3226" t="s">
        <v>305</v>
      </c>
      <c r="P324" s="3226"/>
      <c r="Q324" s="3226" t="s">
        <v>306</v>
      </c>
      <c r="R324" s="3226"/>
      <c r="S324" s="3227" t="s">
        <v>307</v>
      </c>
      <c r="T324" s="3227"/>
      <c r="U324" s="3229" t="s">
        <v>65</v>
      </c>
      <c r="V324" s="3230"/>
      <c r="W324" s="3231"/>
      <c r="X324" s="3226" t="s">
        <v>305</v>
      </c>
      <c r="Y324" s="3226"/>
      <c r="Z324" s="3226" t="s">
        <v>306</v>
      </c>
      <c r="AA324" s="3226"/>
      <c r="AB324" s="3227" t="s">
        <v>307</v>
      </c>
      <c r="AC324" s="3228"/>
      <c r="AD324" s="3159"/>
      <c r="AE324" s="3173"/>
    </row>
    <row r="325" spans="1:90" ht="21" x14ac:dyDescent="0.25">
      <c r="A325" s="2824"/>
      <c r="B325" s="2826"/>
      <c r="C325" s="1679" t="s">
        <v>308</v>
      </c>
      <c r="D325" s="523" t="s">
        <v>18</v>
      </c>
      <c r="E325" s="1680" t="s">
        <v>19</v>
      </c>
      <c r="F325" s="1681" t="s">
        <v>18</v>
      </c>
      <c r="G325" s="1682" t="s">
        <v>19</v>
      </c>
      <c r="H325" s="1681" t="s">
        <v>18</v>
      </c>
      <c r="I325" s="1682" t="s">
        <v>19</v>
      </c>
      <c r="J325" s="1681" t="s">
        <v>18</v>
      </c>
      <c r="K325" s="1682" t="s">
        <v>19</v>
      </c>
      <c r="L325" s="1681" t="s">
        <v>308</v>
      </c>
      <c r="M325" s="1683" t="s">
        <v>18</v>
      </c>
      <c r="N325" s="1684" t="s">
        <v>19</v>
      </c>
      <c r="O325" s="1681" t="s">
        <v>18</v>
      </c>
      <c r="P325" s="1684" t="s">
        <v>19</v>
      </c>
      <c r="Q325" s="1681" t="s">
        <v>18</v>
      </c>
      <c r="R325" s="1684" t="s">
        <v>19</v>
      </c>
      <c r="S325" s="1681" t="s">
        <v>18</v>
      </c>
      <c r="T325" s="1684" t="s">
        <v>19</v>
      </c>
      <c r="U325" s="1681" t="s">
        <v>308</v>
      </c>
      <c r="V325" s="524" t="s">
        <v>18</v>
      </c>
      <c r="W325" s="1682" t="s">
        <v>19</v>
      </c>
      <c r="X325" s="1681" t="s">
        <v>18</v>
      </c>
      <c r="Y325" s="1682" t="s">
        <v>19</v>
      </c>
      <c r="Z325" s="1681" t="s">
        <v>18</v>
      </c>
      <c r="AA325" s="1682" t="s">
        <v>19</v>
      </c>
      <c r="AB325" s="1681" t="s">
        <v>18</v>
      </c>
      <c r="AC325" s="1685" t="s">
        <v>19</v>
      </c>
      <c r="AD325" s="3159"/>
      <c r="AE325" s="3173"/>
    </row>
    <row r="326" spans="1:90" ht="42" x14ac:dyDescent="0.25">
      <c r="A326" s="1404" t="s">
        <v>309</v>
      </c>
      <c r="B326" s="1531">
        <f>SUM(C326+L326+U326)</f>
        <v>0</v>
      </c>
      <c r="C326" s="1532">
        <f>SUM(D326:E326)</f>
        <v>0</v>
      </c>
      <c r="D326" s="1114">
        <f>SUM(F326+H326+J326)</f>
        <v>0</v>
      </c>
      <c r="E326" s="1460">
        <f>SUM(G326+I326+K326)</f>
        <v>0</v>
      </c>
      <c r="F326" s="1424"/>
      <c r="G326" s="1425"/>
      <c r="H326" s="1424"/>
      <c r="I326" s="1425"/>
      <c r="J326" s="1424"/>
      <c r="K326" s="1425"/>
      <c r="L326" s="1533">
        <f>SUM(M326:N326)</f>
        <v>0</v>
      </c>
      <c r="M326" s="1114">
        <f>SUM(O326+Q326+S326)</f>
        <v>0</v>
      </c>
      <c r="N326" s="1115">
        <f>SUM(P326+R326+T326)</f>
        <v>0</v>
      </c>
      <c r="O326" s="1424"/>
      <c r="P326" s="1116"/>
      <c r="Q326" s="1424"/>
      <c r="R326" s="1116"/>
      <c r="S326" s="1424"/>
      <c r="T326" s="1116"/>
      <c r="U326" s="1454">
        <f>SUM(V326:W326)</f>
        <v>0</v>
      </c>
      <c r="V326" s="1114">
        <f>SUM(X326+Z326+AB326)</f>
        <v>0</v>
      </c>
      <c r="W326" s="1460">
        <f>SUM(Y326+AA326+AC326)</f>
        <v>0</v>
      </c>
      <c r="X326" s="1424"/>
      <c r="Y326" s="1425"/>
      <c r="Z326" s="1424"/>
      <c r="AA326" s="1425"/>
      <c r="AB326" s="1424"/>
      <c r="AC326" s="1534"/>
      <c r="AD326" s="1617"/>
      <c r="AE326" s="1425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403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1404" t="s">
        <v>311</v>
      </c>
      <c r="B328" s="1531">
        <f t="shared" ref="B328:B332" si="94">SUM(C328+L328+U328)</f>
        <v>0</v>
      </c>
      <c r="C328" s="1532">
        <f t="shared" si="86"/>
        <v>0</v>
      </c>
      <c r="D328" s="1168">
        <f t="shared" si="87"/>
        <v>0</v>
      </c>
      <c r="E328" s="1536">
        <f t="shared" si="87"/>
        <v>0</v>
      </c>
      <c r="F328" s="1424"/>
      <c r="G328" s="1425"/>
      <c r="H328" s="1424"/>
      <c r="I328" s="1425"/>
      <c r="J328" s="1424"/>
      <c r="K328" s="1425"/>
      <c r="L328" s="1533">
        <f>SUM(M328:N328)</f>
        <v>0</v>
      </c>
      <c r="M328" s="1114">
        <f>SUM(O328+Q328+S328)</f>
        <v>0</v>
      </c>
      <c r="N328" s="1115">
        <f>SUM(P328+R328+T328)</f>
        <v>0</v>
      </c>
      <c r="O328" s="1424"/>
      <c r="P328" s="1116"/>
      <c r="Q328" s="1424"/>
      <c r="R328" s="1116"/>
      <c r="S328" s="1424"/>
      <c r="T328" s="1116"/>
      <c r="U328" s="1454">
        <f t="shared" si="88"/>
        <v>0</v>
      </c>
      <c r="V328" s="1114">
        <f t="shared" si="89"/>
        <v>0</v>
      </c>
      <c r="W328" s="1460">
        <f t="shared" si="89"/>
        <v>0</v>
      </c>
      <c r="X328" s="1424"/>
      <c r="Y328" s="1425"/>
      <c r="Z328" s="1424"/>
      <c r="AA328" s="1425"/>
      <c r="AB328" s="1424"/>
      <c r="AC328" s="1534"/>
      <c r="AD328" s="1617"/>
      <c r="AE328" s="1425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403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1404" t="s">
        <v>313</v>
      </c>
      <c r="B330" s="1531">
        <f t="shared" si="94"/>
        <v>0</v>
      </c>
      <c r="C330" s="1532">
        <f t="shared" si="86"/>
        <v>0</v>
      </c>
      <c r="D330" s="1168">
        <f t="shared" si="87"/>
        <v>0</v>
      </c>
      <c r="E330" s="1536">
        <f t="shared" si="87"/>
        <v>0</v>
      </c>
      <c r="F330" s="1424"/>
      <c r="G330" s="1425"/>
      <c r="H330" s="1424"/>
      <c r="I330" s="1425"/>
      <c r="J330" s="1424"/>
      <c r="K330" s="1425"/>
      <c r="L330" s="1533">
        <f>SUM(M330:N330)</f>
        <v>0</v>
      </c>
      <c r="M330" s="1114">
        <f>SUM(O330+Q330+S330)</f>
        <v>0</v>
      </c>
      <c r="N330" s="1115">
        <f>SUM(P330+R330+T330)</f>
        <v>0</v>
      </c>
      <c r="O330" s="1424"/>
      <c r="P330" s="1116"/>
      <c r="Q330" s="1424"/>
      <c r="R330" s="1116"/>
      <c r="S330" s="1424"/>
      <c r="T330" s="1116"/>
      <c r="U330" s="1454">
        <f t="shared" si="88"/>
        <v>0</v>
      </c>
      <c r="V330" s="1114">
        <f t="shared" si="89"/>
        <v>0</v>
      </c>
      <c r="W330" s="1460">
        <f t="shared" si="89"/>
        <v>0</v>
      </c>
      <c r="X330" s="1424"/>
      <c r="Y330" s="1425"/>
      <c r="Z330" s="1424"/>
      <c r="AA330" s="1425"/>
      <c r="AB330" s="1424"/>
      <c r="AC330" s="1534"/>
      <c r="AD330" s="1617"/>
      <c r="AE330" s="1425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403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403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356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",[8]NOMBRE!B2," - ","( ",[8]NOMBRE!C2,[8]NOMBRE!D2,[8]NOMBRE!E2,[8]NOMBRE!F2,[8]NOMBRE!G2," )")</f>
        <v>COMUNA: LINARES - ( 07401 )</v>
      </c>
    </row>
    <row r="3" spans="1:130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130" x14ac:dyDescent="0.25">
      <c r="A4" s="1" t="str">
        <f>CONCATENATE("MES: ",[8]NOMBRE!B6," - ","( ",[8]NOMBRE!C6,[8]NOMBRE!D6," )")</f>
        <v>MES: JULIO - ( 07 )</v>
      </c>
    </row>
    <row r="5" spans="1:130" x14ac:dyDescent="0.25">
      <c r="A5" s="1" t="str">
        <f>CONCATENATE("AÑO: ",[8]NOMBRE!B7)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235" t="s">
        <v>4</v>
      </c>
      <c r="B10" s="3235"/>
      <c r="C10" s="3236" t="s">
        <v>5</v>
      </c>
      <c r="D10" s="2471"/>
      <c r="E10" s="2472"/>
      <c r="F10" s="3143" t="s">
        <v>6</v>
      </c>
      <c r="G10" s="3159"/>
      <c r="H10" s="3159"/>
      <c r="I10" s="3159"/>
      <c r="J10" s="3159"/>
      <c r="K10" s="3159"/>
      <c r="L10" s="3159"/>
      <c r="M10" s="3159"/>
      <c r="N10" s="3159"/>
      <c r="O10" s="3159"/>
      <c r="P10" s="3159"/>
      <c r="Q10" s="3159"/>
      <c r="R10" s="3159"/>
      <c r="S10" s="3159"/>
      <c r="T10" s="3159"/>
      <c r="U10" s="3159"/>
      <c r="V10" s="3159"/>
      <c r="W10" s="3159"/>
      <c r="X10" s="3159"/>
      <c r="Y10" s="3155"/>
    </row>
    <row r="11" spans="1:130" ht="15" customHeight="1" x14ac:dyDescent="0.25">
      <c r="A11" s="3235"/>
      <c r="B11" s="3235"/>
      <c r="C11" s="2473"/>
      <c r="D11" s="2474"/>
      <c r="E11" s="2475"/>
      <c r="F11" s="3143" t="s">
        <v>7</v>
      </c>
      <c r="G11" s="3155"/>
      <c r="H11" s="3143" t="s">
        <v>8</v>
      </c>
      <c r="I11" s="3155"/>
      <c r="J11" s="3143" t="s">
        <v>9</v>
      </c>
      <c r="K11" s="3155"/>
      <c r="L11" s="3143" t="s">
        <v>10</v>
      </c>
      <c r="M11" s="3155"/>
      <c r="N11" s="3143" t="s">
        <v>11</v>
      </c>
      <c r="O11" s="3155"/>
      <c r="P11" s="3143" t="s">
        <v>12</v>
      </c>
      <c r="Q11" s="3155"/>
      <c r="R11" s="3143" t="s">
        <v>13</v>
      </c>
      <c r="S11" s="3155"/>
      <c r="T11" s="3143" t="s">
        <v>14</v>
      </c>
      <c r="U11" s="3155"/>
      <c r="V11" s="3143" t="s">
        <v>15</v>
      </c>
      <c r="W11" s="3155"/>
      <c r="X11" s="3143" t="s">
        <v>16</v>
      </c>
      <c r="Y11" s="3155"/>
    </row>
    <row r="12" spans="1:130" ht="15" customHeight="1" x14ac:dyDescent="0.25">
      <c r="A12" s="3235"/>
      <c r="B12" s="3235"/>
      <c r="C12" s="1704" t="s">
        <v>17</v>
      </c>
      <c r="D12" s="1628" t="s">
        <v>18</v>
      </c>
      <c r="E12" s="1590" t="s">
        <v>19</v>
      </c>
      <c r="F12" s="1560" t="s">
        <v>18</v>
      </c>
      <c r="G12" s="1590" t="s">
        <v>19</v>
      </c>
      <c r="H12" s="1560" t="s">
        <v>18</v>
      </c>
      <c r="I12" s="1590" t="s">
        <v>19</v>
      </c>
      <c r="J12" s="1560" t="s">
        <v>18</v>
      </c>
      <c r="K12" s="1590" t="s">
        <v>19</v>
      </c>
      <c r="L12" s="1560" t="s">
        <v>18</v>
      </c>
      <c r="M12" s="1590" t="s">
        <v>19</v>
      </c>
      <c r="N12" s="1560" t="s">
        <v>18</v>
      </c>
      <c r="O12" s="1590" t="s">
        <v>19</v>
      </c>
      <c r="P12" s="1560" t="s">
        <v>18</v>
      </c>
      <c r="Q12" s="1590" t="s">
        <v>19</v>
      </c>
      <c r="R12" s="1560" t="s">
        <v>18</v>
      </c>
      <c r="S12" s="1590" t="s">
        <v>19</v>
      </c>
      <c r="T12" s="1560" t="s">
        <v>18</v>
      </c>
      <c r="U12" s="1590" t="s">
        <v>19</v>
      </c>
      <c r="V12" s="1560" t="s">
        <v>18</v>
      </c>
      <c r="W12" s="1590" t="s">
        <v>19</v>
      </c>
      <c r="X12" s="1560" t="s">
        <v>18</v>
      </c>
      <c r="Y12" s="1590" t="s">
        <v>19</v>
      </c>
    </row>
    <row r="13" spans="1:130" ht="15" customHeight="1" x14ac:dyDescent="0.25">
      <c r="A13" s="3234" t="s">
        <v>20</v>
      </c>
      <c r="B13" s="3234"/>
      <c r="C13" s="1705">
        <f>SUM(D13+E13)</f>
        <v>0</v>
      </c>
      <c r="D13" s="1562">
        <f t="shared" ref="D13:E15" si="0">SUM(F13+H13+J13+L13+N13+P13+R13+T13+V13+X13)</f>
        <v>0</v>
      </c>
      <c r="E13" s="1706">
        <f t="shared" si="0"/>
        <v>0</v>
      </c>
      <c r="F13" s="1707"/>
      <c r="G13" s="1708"/>
      <c r="H13" s="1707"/>
      <c r="I13" s="1708"/>
      <c r="J13" s="1707"/>
      <c r="K13" s="1708"/>
      <c r="L13" s="1707"/>
      <c r="M13" s="1708"/>
      <c r="N13" s="1707"/>
      <c r="O13" s="1708"/>
      <c r="P13" s="1707"/>
      <c r="Q13" s="1708"/>
      <c r="R13" s="1707"/>
      <c r="S13" s="1708"/>
      <c r="T13" s="1707"/>
      <c r="U13" s="1708"/>
      <c r="V13" s="1707"/>
      <c r="W13" s="1708"/>
      <c r="X13" s="1707"/>
      <c r="Y13" s="1708"/>
    </row>
    <row r="14" spans="1:130" ht="15" customHeight="1" x14ac:dyDescent="0.25">
      <c r="A14" s="2464" t="s">
        <v>21</v>
      </c>
      <c r="B14" s="1709" t="s">
        <v>22</v>
      </c>
      <c r="C14" s="1710">
        <f>SUM(D14+E14)</f>
        <v>0</v>
      </c>
      <c r="D14" s="22">
        <f t="shared" si="0"/>
        <v>0</v>
      </c>
      <c r="E14" s="1711">
        <f t="shared" si="0"/>
        <v>0</v>
      </c>
      <c r="F14" s="1712"/>
      <c r="G14" s="1713"/>
      <c r="H14" s="1712"/>
      <c r="I14" s="1713"/>
      <c r="J14" s="1712"/>
      <c r="K14" s="1713"/>
      <c r="L14" s="1712"/>
      <c r="M14" s="1713"/>
      <c r="N14" s="1712"/>
      <c r="O14" s="1713"/>
      <c r="P14" s="1712"/>
      <c r="Q14" s="1713"/>
      <c r="R14" s="1712"/>
      <c r="S14" s="1713"/>
      <c r="T14" s="1712"/>
      <c r="U14" s="1713"/>
      <c r="V14" s="1712"/>
      <c r="W14" s="1713"/>
      <c r="X14" s="1712"/>
      <c r="Y14" s="1713"/>
    </row>
    <row r="15" spans="1:130" ht="15" customHeight="1" x14ac:dyDescent="0.25">
      <c r="A15" s="2465"/>
      <c r="B15" s="1548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714"/>
      <c r="G15" s="1715"/>
      <c r="H15" s="27"/>
      <c r="I15" s="28"/>
      <c r="J15" s="27"/>
      <c r="K15" s="28"/>
      <c r="L15" s="1714"/>
      <c r="M15" s="1715"/>
      <c r="N15" s="1714"/>
      <c r="O15" s="1715"/>
      <c r="P15" s="1714"/>
      <c r="Q15" s="1715"/>
      <c r="R15" s="1714"/>
      <c r="S15" s="1715"/>
      <c r="T15" s="1714"/>
      <c r="U15" s="1716"/>
      <c r="V15" s="1714"/>
      <c r="W15" s="1716"/>
      <c r="X15" s="1714"/>
      <c r="Y15" s="1715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237" t="s">
        <v>25</v>
      </c>
      <c r="B17" s="3237" t="s">
        <v>26</v>
      </c>
      <c r="C17" s="3238" t="s">
        <v>27</v>
      </c>
      <c r="D17" s="2471"/>
      <c r="E17" s="2472"/>
      <c r="F17" s="3239" t="s">
        <v>6</v>
      </c>
      <c r="G17" s="3163"/>
      <c r="H17" s="3163"/>
      <c r="I17" s="3163"/>
      <c r="J17" s="3163"/>
      <c r="K17" s="3163"/>
      <c r="L17" s="3163"/>
      <c r="M17" s="3163"/>
      <c r="N17" s="3163"/>
      <c r="O17" s="3163"/>
      <c r="P17" s="3163"/>
      <c r="Q17" s="3163"/>
      <c r="R17" s="3240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232" t="s">
        <v>30</v>
      </c>
      <c r="G18" s="3233"/>
      <c r="H18" s="3232" t="s">
        <v>31</v>
      </c>
      <c r="I18" s="3233"/>
      <c r="J18" s="3232" t="s">
        <v>15</v>
      </c>
      <c r="K18" s="3233"/>
      <c r="L18" s="3232" t="s">
        <v>32</v>
      </c>
      <c r="M18" s="3233"/>
      <c r="N18" s="3232" t="s">
        <v>33</v>
      </c>
      <c r="O18" s="3233"/>
      <c r="P18" s="3232" t="s">
        <v>34</v>
      </c>
      <c r="Q18" s="3159"/>
      <c r="R18" s="2487"/>
      <c r="S18" s="2489"/>
    </row>
    <row r="19" spans="1:90" x14ac:dyDescent="0.25">
      <c r="A19" s="2479"/>
      <c r="B19" s="2479"/>
      <c r="C19" s="1569" t="s">
        <v>17</v>
      </c>
      <c r="D19" s="1717" t="s">
        <v>18</v>
      </c>
      <c r="E19" s="1718" t="s">
        <v>19</v>
      </c>
      <c r="F19" s="1719" t="s">
        <v>18</v>
      </c>
      <c r="G19" s="1718" t="s">
        <v>19</v>
      </c>
      <c r="H19" s="1719" t="s">
        <v>18</v>
      </c>
      <c r="I19" s="1718" t="s">
        <v>19</v>
      </c>
      <c r="J19" s="1719" t="s">
        <v>18</v>
      </c>
      <c r="K19" s="1718" t="s">
        <v>19</v>
      </c>
      <c r="L19" s="1719" t="s">
        <v>18</v>
      </c>
      <c r="M19" s="1718" t="s">
        <v>19</v>
      </c>
      <c r="N19" s="1719" t="s">
        <v>18</v>
      </c>
      <c r="O19" s="1718" t="s">
        <v>19</v>
      </c>
      <c r="P19" s="1719" t="s">
        <v>18</v>
      </c>
      <c r="Q19" s="1591" t="s">
        <v>19</v>
      </c>
      <c r="R19" s="2488"/>
      <c r="S19" s="2475"/>
    </row>
    <row r="20" spans="1:90" ht="15" customHeight="1" x14ac:dyDescent="0.25">
      <c r="A20" s="3244" t="s">
        <v>35</v>
      </c>
      <c r="B20" s="3245"/>
      <c r="C20" s="1573">
        <f t="shared" ref="C20:C29" si="1">SUM(D20+E20)</f>
        <v>0</v>
      </c>
      <c r="D20" s="1584">
        <f t="shared" ref="D20:E41" si="2">SUM(F20+H20+J20+L20+N20+P20)</f>
        <v>0</v>
      </c>
      <c r="E20" s="1720">
        <f t="shared" si="2"/>
        <v>0</v>
      </c>
      <c r="F20" s="1721"/>
      <c r="G20" s="1722"/>
      <c r="H20" s="1721"/>
      <c r="I20" s="1722"/>
      <c r="J20" s="1721"/>
      <c r="K20" s="1722"/>
      <c r="L20" s="1721"/>
      <c r="M20" s="1722"/>
      <c r="N20" s="1721"/>
      <c r="O20" s="1722"/>
      <c r="P20" s="1721"/>
      <c r="Q20" s="1723"/>
      <c r="R20" s="1724"/>
      <c r="S20" s="1725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2964" t="s">
        <v>36</v>
      </c>
      <c r="B21" s="1726" t="s">
        <v>22</v>
      </c>
      <c r="C21" s="1727">
        <f t="shared" si="1"/>
        <v>0</v>
      </c>
      <c r="D21" s="41">
        <f t="shared" si="2"/>
        <v>0</v>
      </c>
      <c r="E21" s="1711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547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546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548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2964" t="s">
        <v>40</v>
      </c>
      <c r="B25" s="1728" t="s">
        <v>41</v>
      </c>
      <c r="C25" s="1710">
        <f t="shared" si="1"/>
        <v>0</v>
      </c>
      <c r="D25" s="41">
        <f t="shared" si="2"/>
        <v>0</v>
      </c>
      <c r="E25" s="1711">
        <f t="shared" si="2"/>
        <v>0</v>
      </c>
      <c r="F25" s="1712"/>
      <c r="G25" s="1729"/>
      <c r="H25" s="1712"/>
      <c r="I25" s="1729"/>
      <c r="J25" s="1712"/>
      <c r="K25" s="1729"/>
      <c r="L25" s="1712"/>
      <c r="M25" s="1729"/>
      <c r="N25" s="1730"/>
      <c r="O25" s="1729"/>
      <c r="P25" s="1730"/>
      <c r="Q25" s="1731"/>
      <c r="R25" s="1732"/>
      <c r="S25" s="1713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547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546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548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2964" t="s">
        <v>54</v>
      </c>
      <c r="B39" s="1555" t="s">
        <v>37</v>
      </c>
      <c r="C39" s="1573">
        <f t="shared" si="7"/>
        <v>0</v>
      </c>
      <c r="D39" s="1584">
        <f t="shared" si="2"/>
        <v>0</v>
      </c>
      <c r="E39" s="1733">
        <f t="shared" si="2"/>
        <v>0</v>
      </c>
      <c r="F39" s="1734"/>
      <c r="G39" s="1729"/>
      <c r="H39" s="1734"/>
      <c r="I39" s="1729"/>
      <c r="J39" s="1734"/>
      <c r="K39" s="1729"/>
      <c r="L39" s="1734"/>
      <c r="M39" s="1729"/>
      <c r="N39" s="1734"/>
      <c r="O39" s="1729"/>
      <c r="P39" s="1735"/>
      <c r="Q39" s="1731"/>
      <c r="R39" s="1732"/>
      <c r="S39" s="1736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547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548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585" t="s">
        <v>55</v>
      </c>
      <c r="B42" s="1586"/>
      <c r="C42" s="1586"/>
      <c r="D42" s="1586"/>
      <c r="E42" s="1586"/>
      <c r="F42" s="1586"/>
      <c r="G42" s="1586"/>
      <c r="H42" s="1586"/>
      <c r="I42" s="1586"/>
      <c r="J42" s="1586"/>
      <c r="K42" s="1586"/>
      <c r="L42" s="1586"/>
      <c r="M42" s="1586"/>
      <c r="N42" s="1586"/>
      <c r="O42" s="1586"/>
      <c r="P42" s="1586"/>
    </row>
    <row r="43" spans="1:90" ht="15" customHeight="1" x14ac:dyDescent="0.25">
      <c r="A43" s="2960" t="s">
        <v>56</v>
      </c>
      <c r="B43" s="2961" t="s">
        <v>27</v>
      </c>
      <c r="C43" s="2471"/>
      <c r="D43" s="2472"/>
      <c r="E43" s="3253" t="s">
        <v>6</v>
      </c>
      <c r="F43" s="3254"/>
      <c r="G43" s="3254"/>
      <c r="H43" s="3254"/>
      <c r="I43" s="3254"/>
      <c r="J43" s="3254"/>
      <c r="K43" s="3254"/>
      <c r="L43" s="3254"/>
      <c r="M43" s="3254"/>
      <c r="N43" s="3254"/>
      <c r="O43" s="3254"/>
      <c r="P43" s="3254"/>
      <c r="Q43" s="3241" t="s">
        <v>28</v>
      </c>
      <c r="R43" s="3242" t="s">
        <v>29</v>
      </c>
    </row>
    <row r="44" spans="1:90" ht="15" customHeight="1" x14ac:dyDescent="0.25">
      <c r="A44" s="2727"/>
      <c r="B44" s="2473"/>
      <c r="C44" s="2474"/>
      <c r="D44" s="2475"/>
      <c r="E44" s="3243" t="s">
        <v>30</v>
      </c>
      <c r="F44" s="2459"/>
      <c r="G44" s="3243" t="s">
        <v>31</v>
      </c>
      <c r="H44" s="2459"/>
      <c r="I44" s="3243" t="s">
        <v>15</v>
      </c>
      <c r="J44" s="2459"/>
      <c r="K44" s="3243" t="s">
        <v>32</v>
      </c>
      <c r="L44" s="2459"/>
      <c r="M44" s="3243" t="s">
        <v>33</v>
      </c>
      <c r="N44" s="2459"/>
      <c r="O44" s="3243" t="s">
        <v>34</v>
      </c>
      <c r="P44" s="2476"/>
      <c r="Q44" s="2491"/>
      <c r="R44" s="2494"/>
    </row>
    <row r="45" spans="1:90" x14ac:dyDescent="0.25">
      <c r="A45" s="2479"/>
      <c r="B45" s="1737" t="s">
        <v>17</v>
      </c>
      <c r="C45" s="92" t="s">
        <v>18</v>
      </c>
      <c r="D45" s="1540" t="s">
        <v>19</v>
      </c>
      <c r="E45" s="1719" t="s">
        <v>18</v>
      </c>
      <c r="F45" s="1539" t="s">
        <v>19</v>
      </c>
      <c r="G45" s="1719" t="s">
        <v>18</v>
      </c>
      <c r="H45" s="1539" t="s">
        <v>19</v>
      </c>
      <c r="I45" s="1719" t="s">
        <v>18</v>
      </c>
      <c r="J45" s="1539" t="s">
        <v>19</v>
      </c>
      <c r="K45" s="1719" t="s">
        <v>18</v>
      </c>
      <c r="L45" s="1539" t="s">
        <v>19</v>
      </c>
      <c r="M45" s="1719" t="s">
        <v>18</v>
      </c>
      <c r="N45" s="1539" t="s">
        <v>19</v>
      </c>
      <c r="O45" s="1719" t="s">
        <v>18</v>
      </c>
      <c r="P45" s="1538" t="s">
        <v>19</v>
      </c>
      <c r="Q45" s="2492"/>
      <c r="R45" s="2495"/>
    </row>
    <row r="46" spans="1:90" x14ac:dyDescent="0.25">
      <c r="A46" s="1738" t="s">
        <v>37</v>
      </c>
      <c r="B46" s="1739">
        <f>SUM(C46+D46)</f>
        <v>0</v>
      </c>
      <c r="C46" s="1740">
        <f t="shared" ref="C46:D49" si="8">SUM(E46+G46+I46+K46+M46+O46)</f>
        <v>0</v>
      </c>
      <c r="D46" s="1741">
        <f t="shared" si="8"/>
        <v>0</v>
      </c>
      <c r="E46" s="1734"/>
      <c r="F46" s="1736"/>
      <c r="G46" s="1734"/>
      <c r="H46" s="1736"/>
      <c r="I46" s="1734"/>
      <c r="J46" s="1729"/>
      <c r="K46" s="1734"/>
      <c r="L46" s="1729"/>
      <c r="M46" s="1735"/>
      <c r="N46" s="1729"/>
      <c r="O46" s="1735"/>
      <c r="P46" s="1731"/>
      <c r="Q46" s="1742"/>
      <c r="R46" s="1729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251" t="s">
        <v>59</v>
      </c>
      <c r="B51" s="3246" t="s">
        <v>5</v>
      </c>
      <c r="C51" s="2471"/>
      <c r="D51" s="2472"/>
      <c r="E51" s="3252" t="s">
        <v>6</v>
      </c>
      <c r="F51" s="3252"/>
      <c r="G51" s="3252"/>
      <c r="H51" s="3232"/>
      <c r="I51" s="3241" t="s">
        <v>28</v>
      </c>
      <c r="J51" s="3242" t="s">
        <v>29</v>
      </c>
    </row>
    <row r="52" spans="1:90" x14ac:dyDescent="0.25">
      <c r="A52" s="2746"/>
      <c r="B52" s="2473"/>
      <c r="C52" s="2474"/>
      <c r="D52" s="2475"/>
      <c r="E52" s="3232" t="s">
        <v>8</v>
      </c>
      <c r="F52" s="2459"/>
      <c r="G52" s="3232" t="s">
        <v>9</v>
      </c>
      <c r="H52" s="2476"/>
      <c r="I52" s="2491"/>
      <c r="J52" s="2494"/>
    </row>
    <row r="53" spans="1:90" x14ac:dyDescent="0.25">
      <c r="A53" s="2506"/>
      <c r="B53" s="1737" t="s">
        <v>17</v>
      </c>
      <c r="C53" s="92" t="s">
        <v>18</v>
      </c>
      <c r="D53" s="1540" t="s">
        <v>19</v>
      </c>
      <c r="E53" s="1719" t="s">
        <v>18</v>
      </c>
      <c r="F53" s="1537" t="s">
        <v>19</v>
      </c>
      <c r="G53" s="1719" t="s">
        <v>18</v>
      </c>
      <c r="H53" s="1541" t="s">
        <v>19</v>
      </c>
      <c r="I53" s="2492"/>
      <c r="J53" s="2495"/>
    </row>
    <row r="54" spans="1:90" ht="21" x14ac:dyDescent="0.25">
      <c r="A54" s="1743" t="s">
        <v>60</v>
      </c>
      <c r="B54" s="1744">
        <f>SUM(C54+D54)</f>
        <v>0</v>
      </c>
      <c r="C54" s="1745">
        <f t="shared" ref="C54:D57" si="13">SUM(E54+G54)</f>
        <v>0</v>
      </c>
      <c r="D54" s="1746">
        <f t="shared" si="13"/>
        <v>0</v>
      </c>
      <c r="E54" s="1747">
        <f t="shared" ref="E54:J54" si="14">SUM(E55:E57)</f>
        <v>0</v>
      </c>
      <c r="F54" s="1748">
        <f t="shared" si="14"/>
        <v>0</v>
      </c>
      <c r="G54" s="1749">
        <f t="shared" si="14"/>
        <v>0</v>
      </c>
      <c r="H54" s="1750">
        <f t="shared" si="14"/>
        <v>0</v>
      </c>
      <c r="I54" s="1751">
        <f t="shared" si="14"/>
        <v>0</v>
      </c>
      <c r="J54" s="1752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246" t="s">
        <v>64</v>
      </c>
      <c r="B59" s="2472"/>
      <c r="C59" s="3247" t="s">
        <v>65</v>
      </c>
      <c r="D59" s="3232" t="s">
        <v>66</v>
      </c>
      <c r="E59" s="2476"/>
      <c r="F59" s="2476"/>
      <c r="G59" s="2476"/>
      <c r="H59" s="2476"/>
      <c r="I59" s="2476"/>
      <c r="J59" s="3248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753" t="s">
        <v>67</v>
      </c>
      <c r="E60" s="1753" t="s">
        <v>68</v>
      </c>
      <c r="F60" s="1753" t="s">
        <v>69</v>
      </c>
      <c r="G60" s="1754" t="s">
        <v>70</v>
      </c>
      <c r="H60" s="1541" t="s">
        <v>71</v>
      </c>
      <c r="I60" s="1755" t="s">
        <v>72</v>
      </c>
      <c r="J60" s="1756" t="s">
        <v>73</v>
      </c>
      <c r="K60" s="2501"/>
      <c r="L60" s="2489"/>
    </row>
    <row r="61" spans="1:90" x14ac:dyDescent="0.25">
      <c r="A61" s="3249" t="s">
        <v>74</v>
      </c>
      <c r="B61" s="3250"/>
      <c r="C61" s="1757">
        <f>SUM(D61:H61)</f>
        <v>0</v>
      </c>
      <c r="D61" s="1758"/>
      <c r="E61" s="1758"/>
      <c r="F61" s="1758"/>
      <c r="G61" s="1736"/>
      <c r="H61" s="1759"/>
      <c r="I61" s="1760"/>
      <c r="J61" s="1761"/>
      <c r="K61" s="1759"/>
      <c r="L61" s="1729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246" t="s">
        <v>5</v>
      </c>
      <c r="C69" s="2471"/>
      <c r="D69" s="2472"/>
      <c r="E69" s="3252" t="s">
        <v>6</v>
      </c>
      <c r="F69" s="3252"/>
      <c r="G69" s="3252"/>
      <c r="H69" s="3255"/>
      <c r="I69" s="3241" t="s">
        <v>28</v>
      </c>
      <c r="J69" s="3242" t="s">
        <v>29</v>
      </c>
    </row>
    <row r="70" spans="1:90" x14ac:dyDescent="0.25">
      <c r="A70" s="2489"/>
      <c r="B70" s="2473"/>
      <c r="C70" s="2474"/>
      <c r="D70" s="2475"/>
      <c r="E70" s="3232" t="s">
        <v>10</v>
      </c>
      <c r="F70" s="3256"/>
      <c r="G70" s="2476" t="s">
        <v>11</v>
      </c>
      <c r="H70" s="3248"/>
      <c r="I70" s="2491"/>
      <c r="J70" s="2494"/>
    </row>
    <row r="71" spans="1:90" x14ac:dyDescent="0.25">
      <c r="A71" s="2475"/>
      <c r="B71" s="1719" t="s">
        <v>17</v>
      </c>
      <c r="C71" s="92" t="s">
        <v>18</v>
      </c>
      <c r="D71" s="1540" t="s">
        <v>19</v>
      </c>
      <c r="E71" s="1719" t="s">
        <v>18</v>
      </c>
      <c r="F71" s="1754" t="s">
        <v>19</v>
      </c>
      <c r="G71" s="1719" t="s">
        <v>18</v>
      </c>
      <c r="H71" s="1763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155">
        <f t="shared" si="23"/>
        <v>0</v>
      </c>
      <c r="E72" s="1734"/>
      <c r="F72" s="47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247" t="s">
        <v>85</v>
      </c>
      <c r="B77" s="3247" t="s">
        <v>65</v>
      </c>
    </row>
    <row r="78" spans="1:90" x14ac:dyDescent="0.25">
      <c r="A78" s="2727"/>
      <c r="B78" s="2479"/>
    </row>
    <row r="79" spans="1:90" x14ac:dyDescent="0.25">
      <c r="A79" s="2479"/>
      <c r="B79" s="1764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755" t="s">
        <v>90</v>
      </c>
      <c r="B85" s="1753" t="s">
        <v>91</v>
      </c>
      <c r="C85" s="1753" t="s">
        <v>38</v>
      </c>
      <c r="D85" s="1753" t="s">
        <v>92</v>
      </c>
      <c r="E85" s="1753" t="s">
        <v>93</v>
      </c>
    </row>
    <row r="86" spans="1:91" x14ac:dyDescent="0.25">
      <c r="A86" s="1765" t="s">
        <v>94</v>
      </c>
      <c r="B86" s="1758"/>
      <c r="C86" s="1758"/>
      <c r="D86" s="1758"/>
      <c r="E86" s="1758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246" t="s">
        <v>97</v>
      </c>
      <c r="B89" s="2472"/>
      <c r="C89" s="1766" t="s">
        <v>98</v>
      </c>
      <c r="D89" s="1753" t="s">
        <v>99</v>
      </c>
      <c r="E89" s="1753" t="s">
        <v>100</v>
      </c>
      <c r="F89" s="1753" t="s">
        <v>101</v>
      </c>
    </row>
    <row r="90" spans="1:91" ht="21" x14ac:dyDescent="0.25">
      <c r="A90" s="2464" t="s">
        <v>102</v>
      </c>
      <c r="B90" s="1738" t="s">
        <v>103</v>
      </c>
      <c r="C90" s="1758"/>
      <c r="D90" s="1767"/>
      <c r="E90" s="1758"/>
      <c r="F90" s="1758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596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232" t="s">
        <v>65</v>
      </c>
      <c r="D95" s="2476"/>
      <c r="E95" s="3256"/>
      <c r="F95" s="3232" t="s">
        <v>109</v>
      </c>
      <c r="G95" s="3256"/>
      <c r="H95" s="3232" t="s">
        <v>110</v>
      </c>
      <c r="I95" s="3256"/>
    </row>
    <row r="96" spans="1:91" x14ac:dyDescent="0.25">
      <c r="A96" s="2474"/>
      <c r="B96" s="2475"/>
      <c r="C96" s="1737" t="s">
        <v>17</v>
      </c>
      <c r="D96" s="92" t="s">
        <v>18</v>
      </c>
      <c r="E96" s="1754" t="s">
        <v>19</v>
      </c>
      <c r="F96" s="1719" t="s">
        <v>18</v>
      </c>
      <c r="G96" s="1754" t="s">
        <v>19</v>
      </c>
      <c r="H96" s="1719" t="s">
        <v>18</v>
      </c>
      <c r="I96" s="1768" t="s">
        <v>19</v>
      </c>
    </row>
    <row r="97" spans="1:21" x14ac:dyDescent="0.25">
      <c r="A97" s="3232" t="s">
        <v>65</v>
      </c>
      <c r="B97" s="3256"/>
      <c r="C97" s="1747">
        <f t="shared" ref="C97:I97" si="28">SUM(C98:C102)</f>
        <v>0</v>
      </c>
      <c r="D97" s="1769">
        <f t="shared" si="28"/>
        <v>0</v>
      </c>
      <c r="E97" s="1770">
        <f t="shared" si="28"/>
        <v>0</v>
      </c>
      <c r="F97" s="1749">
        <f t="shared" si="28"/>
        <v>0</v>
      </c>
      <c r="G97" s="1752">
        <f t="shared" si="28"/>
        <v>0</v>
      </c>
      <c r="H97" s="1749">
        <f t="shared" si="28"/>
        <v>0</v>
      </c>
      <c r="I97" s="1752">
        <f t="shared" si="28"/>
        <v>0</v>
      </c>
    </row>
    <row r="98" spans="1:21" x14ac:dyDescent="0.25">
      <c r="A98" s="3257" t="s">
        <v>22</v>
      </c>
      <c r="B98" s="3258"/>
      <c r="C98" s="1771">
        <f>SUM(D98+E98)</f>
        <v>0</v>
      </c>
      <c r="D98" s="1772">
        <f t="shared" ref="D98:E102" si="29">SUM(F98+H98)</f>
        <v>0</v>
      </c>
      <c r="E98" s="1741">
        <f t="shared" si="29"/>
        <v>0</v>
      </c>
      <c r="F98" s="1734"/>
      <c r="G98" s="1736"/>
      <c r="H98" s="1734"/>
      <c r="I98" s="1729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02">
        <f t="shared" si="29"/>
        <v>0</v>
      </c>
      <c r="F99" s="42"/>
      <c r="G99" s="47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02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259" t="s">
        <v>115</v>
      </c>
      <c r="B105" s="2527"/>
      <c r="C105" s="3246" t="s">
        <v>116</v>
      </c>
      <c r="D105" s="2471"/>
      <c r="E105" s="2472"/>
      <c r="F105" s="3239" t="s">
        <v>6</v>
      </c>
      <c r="G105" s="3254"/>
      <c r="H105" s="3254"/>
      <c r="I105" s="3254"/>
      <c r="J105" s="3254"/>
      <c r="K105" s="3254"/>
      <c r="L105" s="3254"/>
      <c r="M105" s="3254"/>
      <c r="N105" s="3254"/>
      <c r="O105" s="3254"/>
      <c r="P105" s="3254"/>
      <c r="Q105" s="3254"/>
      <c r="R105" s="3254"/>
      <c r="S105" s="3254"/>
      <c r="T105" s="3254"/>
      <c r="U105" s="3260"/>
    </row>
    <row r="106" spans="1:21" ht="15" customHeight="1" x14ac:dyDescent="0.25">
      <c r="A106" s="2754"/>
      <c r="B106" s="2529"/>
      <c r="C106" s="2473"/>
      <c r="D106" s="2474"/>
      <c r="E106" s="2475"/>
      <c r="F106" s="3232" t="s">
        <v>117</v>
      </c>
      <c r="G106" s="2476"/>
      <c r="H106" s="3232" t="s">
        <v>118</v>
      </c>
      <c r="I106" s="3256"/>
      <c r="J106" s="3232" t="s">
        <v>119</v>
      </c>
      <c r="K106" s="3256"/>
      <c r="L106" s="3232" t="s">
        <v>120</v>
      </c>
      <c r="M106" s="3256"/>
      <c r="N106" s="3232" t="s">
        <v>121</v>
      </c>
      <c r="O106" s="3256"/>
      <c r="P106" s="3232" t="s">
        <v>122</v>
      </c>
      <c r="Q106" s="3256"/>
      <c r="R106" s="3232" t="s">
        <v>123</v>
      </c>
      <c r="S106" s="3256"/>
      <c r="T106" s="3232" t="s">
        <v>124</v>
      </c>
      <c r="U106" s="3256"/>
    </row>
    <row r="107" spans="1:21" x14ac:dyDescent="0.25">
      <c r="A107" s="2530"/>
      <c r="B107" s="2531"/>
      <c r="C107" s="1737" t="s">
        <v>17</v>
      </c>
      <c r="D107" s="1717" t="s">
        <v>18</v>
      </c>
      <c r="E107" s="1540" t="s">
        <v>19</v>
      </c>
      <c r="F107" s="1719" t="s">
        <v>18</v>
      </c>
      <c r="G107" s="1538" t="s">
        <v>19</v>
      </c>
      <c r="H107" s="1719" t="s">
        <v>18</v>
      </c>
      <c r="I107" s="1539" t="s">
        <v>19</v>
      </c>
      <c r="J107" s="1719" t="s">
        <v>18</v>
      </c>
      <c r="K107" s="1539" t="s">
        <v>19</v>
      </c>
      <c r="L107" s="1719" t="s">
        <v>18</v>
      </c>
      <c r="M107" s="1539" t="s">
        <v>19</v>
      </c>
      <c r="N107" s="1719" t="s">
        <v>18</v>
      </c>
      <c r="O107" s="1539" t="s">
        <v>19</v>
      </c>
      <c r="P107" s="1719" t="s">
        <v>18</v>
      </c>
      <c r="Q107" s="1539" t="s">
        <v>19</v>
      </c>
      <c r="R107" s="1719" t="s">
        <v>18</v>
      </c>
      <c r="S107" s="1539" t="s">
        <v>19</v>
      </c>
      <c r="T107" s="1719" t="s">
        <v>18</v>
      </c>
      <c r="U107" s="1539" t="s">
        <v>19</v>
      </c>
    </row>
    <row r="108" spans="1:21" x14ac:dyDescent="0.25">
      <c r="A108" s="3261" t="s">
        <v>125</v>
      </c>
      <c r="B108" s="3261"/>
      <c r="C108" s="1773">
        <f t="shared" ref="C108:C116" si="30">SUM(D108+E108)</f>
        <v>0</v>
      </c>
      <c r="D108" s="22">
        <f>+H108+J108+L108+N108+P108+R108+T108</f>
        <v>0</v>
      </c>
      <c r="E108" s="1733">
        <f>+I108+K108+M108+O108+Q108+S108+U108</f>
        <v>0</v>
      </c>
      <c r="F108" s="1774"/>
      <c r="G108" s="1775"/>
      <c r="H108" s="1734"/>
      <c r="I108" s="1729"/>
      <c r="J108" s="1734"/>
      <c r="K108" s="1729"/>
      <c r="L108" s="1734"/>
      <c r="M108" s="1729"/>
      <c r="N108" s="1734"/>
      <c r="O108" s="1729"/>
      <c r="P108" s="1735"/>
      <c r="Q108" s="1729"/>
      <c r="R108" s="1735"/>
      <c r="S108" s="1729"/>
      <c r="T108" s="1735"/>
      <c r="U108" s="1729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264" t="s">
        <v>131</v>
      </c>
      <c r="B114" s="1777" t="s">
        <v>132</v>
      </c>
      <c r="C114" s="1778">
        <f t="shared" si="30"/>
        <v>0</v>
      </c>
      <c r="D114" s="1779">
        <f t="shared" ref="D114:E116" si="32">SUM(F114+H114+J114+L114+N114+P114+R114+T114)</f>
        <v>0</v>
      </c>
      <c r="E114" s="1733">
        <f t="shared" si="32"/>
        <v>0</v>
      </c>
      <c r="F114" s="1734"/>
      <c r="G114" s="1780"/>
      <c r="H114" s="1734"/>
      <c r="I114" s="1736"/>
      <c r="J114" s="1734"/>
      <c r="K114" s="1729"/>
      <c r="L114" s="1734"/>
      <c r="M114" s="1729"/>
      <c r="N114" s="1734"/>
      <c r="O114" s="1736"/>
      <c r="P114" s="1734"/>
      <c r="Q114" s="1736"/>
      <c r="R114" s="1734"/>
      <c r="S114" s="1736"/>
      <c r="T114" s="1734"/>
      <c r="U114" s="1736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239" t="s">
        <v>6</v>
      </c>
      <c r="G118" s="3254"/>
      <c r="H118" s="3254"/>
      <c r="I118" s="3254"/>
      <c r="J118" s="3254"/>
      <c r="K118" s="3254"/>
      <c r="L118" s="3254"/>
      <c r="M118" s="3254"/>
      <c r="N118" s="3254"/>
      <c r="O118" s="3254"/>
      <c r="P118" s="3254"/>
      <c r="Q118" s="3254"/>
      <c r="R118" s="3254"/>
      <c r="S118" s="3254"/>
      <c r="T118" s="2542"/>
      <c r="U118" s="2542"/>
      <c r="V118" s="3254"/>
      <c r="W118" s="3254"/>
      <c r="X118" s="3254"/>
      <c r="Y118" s="3254"/>
      <c r="Z118" s="3254"/>
      <c r="AA118" s="3260"/>
    </row>
    <row r="119" spans="1:27" ht="15" customHeight="1" x14ac:dyDescent="0.25">
      <c r="A119" s="2727"/>
      <c r="B119" s="2727"/>
      <c r="C119" s="2541"/>
      <c r="D119" s="2474"/>
      <c r="E119" s="2475"/>
      <c r="F119" s="3232" t="s">
        <v>136</v>
      </c>
      <c r="G119" s="3256"/>
      <c r="H119" s="3232" t="s">
        <v>137</v>
      </c>
      <c r="I119" s="3256"/>
      <c r="J119" s="3232" t="s">
        <v>138</v>
      </c>
      <c r="K119" s="3256"/>
      <c r="L119" s="2476" t="s">
        <v>139</v>
      </c>
      <c r="M119" s="3256"/>
      <c r="N119" s="3232" t="s">
        <v>109</v>
      </c>
      <c r="O119" s="3256"/>
      <c r="P119" s="3232" t="s">
        <v>110</v>
      </c>
      <c r="Q119" s="3256"/>
      <c r="R119" s="3232" t="s">
        <v>140</v>
      </c>
      <c r="S119" s="3256"/>
      <c r="T119" s="3232" t="s">
        <v>141</v>
      </c>
      <c r="U119" s="3256"/>
      <c r="V119" s="3232" t="s">
        <v>142</v>
      </c>
      <c r="W119" s="3256"/>
      <c r="X119" s="3232" t="s">
        <v>143</v>
      </c>
      <c r="Y119" s="3256"/>
      <c r="Z119" s="3262" t="s">
        <v>124</v>
      </c>
      <c r="AA119" s="3263"/>
    </row>
    <row r="120" spans="1:27" x14ac:dyDescent="0.25">
      <c r="A120" s="2479"/>
      <c r="B120" s="2479"/>
      <c r="C120" s="1719" t="s">
        <v>17</v>
      </c>
      <c r="D120" s="1717" t="s">
        <v>18</v>
      </c>
      <c r="E120" s="1768" t="s">
        <v>19</v>
      </c>
      <c r="F120" s="1719" t="s">
        <v>18</v>
      </c>
      <c r="G120" s="1540" t="s">
        <v>19</v>
      </c>
      <c r="H120" s="1719" t="s">
        <v>18</v>
      </c>
      <c r="I120" s="1540" t="s">
        <v>19</v>
      </c>
      <c r="J120" s="1719" t="s">
        <v>18</v>
      </c>
      <c r="K120" s="1540" t="s">
        <v>19</v>
      </c>
      <c r="L120" s="92" t="s">
        <v>18</v>
      </c>
      <c r="M120" s="1540" t="s">
        <v>19</v>
      </c>
      <c r="N120" s="1719" t="s">
        <v>18</v>
      </c>
      <c r="O120" s="1540" t="s">
        <v>19</v>
      </c>
      <c r="P120" s="1719" t="s">
        <v>18</v>
      </c>
      <c r="Q120" s="1540" t="s">
        <v>19</v>
      </c>
      <c r="R120" s="1719" t="s">
        <v>18</v>
      </c>
      <c r="S120" s="1753" t="s">
        <v>19</v>
      </c>
      <c r="T120" s="1719" t="s">
        <v>18</v>
      </c>
      <c r="U120" s="1540" t="s">
        <v>19</v>
      </c>
      <c r="V120" s="1719" t="s">
        <v>18</v>
      </c>
      <c r="W120" s="1540" t="s">
        <v>19</v>
      </c>
      <c r="X120" s="1719" t="s">
        <v>18</v>
      </c>
      <c r="Y120" s="1540" t="s">
        <v>19</v>
      </c>
      <c r="Z120" s="1781" t="s">
        <v>18</v>
      </c>
      <c r="AA120" s="229" t="s">
        <v>19</v>
      </c>
    </row>
    <row r="121" spans="1:27" x14ac:dyDescent="0.25">
      <c r="A121" s="3266" t="s">
        <v>144</v>
      </c>
      <c r="B121" s="1726" t="s">
        <v>145</v>
      </c>
      <c r="C121" s="1771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782">
        <f t="shared" si="34"/>
        <v>0</v>
      </c>
      <c r="F121" s="1734"/>
      <c r="G121" s="1736"/>
      <c r="H121" s="1734"/>
      <c r="I121" s="1729"/>
      <c r="J121" s="1734"/>
      <c r="K121" s="1729"/>
      <c r="L121" s="1783"/>
      <c r="M121" s="1729"/>
      <c r="N121" s="1734"/>
      <c r="O121" s="1729"/>
      <c r="P121" s="1734"/>
      <c r="Q121" s="1729"/>
      <c r="R121" s="1734"/>
      <c r="S121" s="1729"/>
      <c r="T121" s="1734"/>
      <c r="U121" s="1729"/>
      <c r="V121" s="1735"/>
      <c r="W121" s="1729"/>
      <c r="X121" s="1735"/>
      <c r="Y121" s="1729"/>
      <c r="Z121" s="1780"/>
      <c r="AA121" s="1784"/>
    </row>
    <row r="122" spans="1:27" x14ac:dyDescent="0.25">
      <c r="A122" s="2546"/>
      <c r="B122" s="1546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547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547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548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266" t="s">
        <v>150</v>
      </c>
      <c r="B126" s="1726" t="s">
        <v>145</v>
      </c>
      <c r="C126" s="1771">
        <f t="shared" si="33"/>
        <v>0</v>
      </c>
      <c r="D126" s="230">
        <f t="shared" si="34"/>
        <v>0</v>
      </c>
      <c r="E126" s="1782">
        <f t="shared" si="34"/>
        <v>0</v>
      </c>
      <c r="F126" s="1734"/>
      <c r="G126" s="1736"/>
      <c r="H126" s="1734"/>
      <c r="I126" s="1729"/>
      <c r="J126" s="1734"/>
      <c r="K126" s="1729"/>
      <c r="L126" s="1783"/>
      <c r="M126" s="1729"/>
      <c r="N126" s="1734"/>
      <c r="O126" s="1729"/>
      <c r="P126" s="1734"/>
      <c r="Q126" s="1729"/>
      <c r="R126" s="1734"/>
      <c r="S126" s="1729"/>
      <c r="T126" s="1734"/>
      <c r="U126" s="1729"/>
      <c r="V126" s="1735"/>
      <c r="W126" s="1729"/>
      <c r="X126" s="1735"/>
      <c r="Y126" s="1729"/>
      <c r="Z126" s="1780"/>
      <c r="AA126" s="1784"/>
    </row>
    <row r="127" spans="1:27" x14ac:dyDescent="0.25">
      <c r="A127" s="2546"/>
      <c r="B127" s="1546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547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547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548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264" t="s">
        <v>151</v>
      </c>
      <c r="B131" s="1726" t="s">
        <v>145</v>
      </c>
      <c r="C131" s="1771">
        <f t="shared" si="33"/>
        <v>0</v>
      </c>
      <c r="D131" s="230">
        <f t="shared" si="34"/>
        <v>0</v>
      </c>
      <c r="E131" s="1782">
        <f t="shared" si="34"/>
        <v>0</v>
      </c>
      <c r="F131" s="1734"/>
      <c r="G131" s="1736"/>
      <c r="H131" s="1734"/>
      <c r="I131" s="1729"/>
      <c r="J131" s="1734"/>
      <c r="K131" s="1729"/>
      <c r="L131" s="1783"/>
      <c r="M131" s="1729"/>
      <c r="N131" s="1734"/>
      <c r="O131" s="1729"/>
      <c r="P131" s="1734"/>
      <c r="Q131" s="1729"/>
      <c r="R131" s="1734"/>
      <c r="S131" s="1729"/>
      <c r="T131" s="1734"/>
      <c r="U131" s="1729"/>
      <c r="V131" s="1735"/>
      <c r="W131" s="1729"/>
      <c r="X131" s="1735"/>
      <c r="Y131" s="1729"/>
      <c r="Z131" s="1780"/>
      <c r="AA131" s="1784"/>
    </row>
    <row r="132" spans="1:27" x14ac:dyDescent="0.25">
      <c r="A132" s="2732"/>
      <c r="B132" s="1546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547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547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548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266" t="s">
        <v>152</v>
      </c>
      <c r="B136" s="1726" t="s">
        <v>145</v>
      </c>
      <c r="C136" s="1771">
        <f t="shared" si="33"/>
        <v>0</v>
      </c>
      <c r="D136" s="230">
        <f t="shared" si="34"/>
        <v>0</v>
      </c>
      <c r="E136" s="1782">
        <f t="shared" si="34"/>
        <v>0</v>
      </c>
      <c r="F136" s="1734"/>
      <c r="G136" s="1736"/>
      <c r="H136" s="1734"/>
      <c r="I136" s="1729"/>
      <c r="J136" s="1734"/>
      <c r="K136" s="1729"/>
      <c r="L136" s="1783"/>
      <c r="M136" s="1729"/>
      <c r="N136" s="1734"/>
      <c r="O136" s="1729"/>
      <c r="P136" s="1734"/>
      <c r="Q136" s="1729"/>
      <c r="R136" s="1734"/>
      <c r="S136" s="1729"/>
      <c r="T136" s="1734"/>
      <c r="U136" s="1729"/>
      <c r="V136" s="1735"/>
      <c r="W136" s="1729"/>
      <c r="X136" s="1735"/>
      <c r="Y136" s="1729"/>
      <c r="Z136" s="1780"/>
      <c r="AA136" s="1784"/>
    </row>
    <row r="137" spans="1:27" x14ac:dyDescent="0.25">
      <c r="A137" s="2546"/>
      <c r="B137" s="1546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547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547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548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266" t="s">
        <v>153</v>
      </c>
      <c r="B141" s="1726" t="s">
        <v>145</v>
      </c>
      <c r="C141" s="1771">
        <f t="shared" si="33"/>
        <v>0</v>
      </c>
      <c r="D141" s="230">
        <f t="shared" si="34"/>
        <v>0</v>
      </c>
      <c r="E141" s="1782">
        <f t="shared" si="34"/>
        <v>0</v>
      </c>
      <c r="F141" s="1734"/>
      <c r="G141" s="1736"/>
      <c r="H141" s="1734"/>
      <c r="I141" s="1729"/>
      <c r="J141" s="1734"/>
      <c r="K141" s="1729"/>
      <c r="L141" s="1783"/>
      <c r="M141" s="1729"/>
      <c r="N141" s="1734"/>
      <c r="O141" s="1729"/>
      <c r="P141" s="1734"/>
      <c r="Q141" s="1729"/>
      <c r="R141" s="1734"/>
      <c r="S141" s="1729"/>
      <c r="T141" s="1734"/>
      <c r="U141" s="1729"/>
      <c r="V141" s="1735"/>
      <c r="W141" s="1729"/>
      <c r="X141" s="1735"/>
      <c r="Y141" s="1729"/>
      <c r="Z141" s="1780"/>
      <c r="AA141" s="1784"/>
    </row>
    <row r="142" spans="1:27" x14ac:dyDescent="0.25">
      <c r="A142" s="2546"/>
      <c r="B142" s="1546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547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547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548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264" t="s">
        <v>154</v>
      </c>
      <c r="B146" s="1726" t="s">
        <v>145</v>
      </c>
      <c r="C146" s="1771">
        <f t="shared" si="33"/>
        <v>0</v>
      </c>
      <c r="D146" s="230">
        <f t="shared" si="34"/>
        <v>0</v>
      </c>
      <c r="E146" s="1782">
        <f t="shared" si="34"/>
        <v>0</v>
      </c>
      <c r="F146" s="1734"/>
      <c r="G146" s="1736"/>
      <c r="H146" s="1734"/>
      <c r="I146" s="1729"/>
      <c r="J146" s="1734"/>
      <c r="K146" s="1729"/>
      <c r="L146" s="1783"/>
      <c r="M146" s="1729"/>
      <c r="N146" s="1734"/>
      <c r="O146" s="1729"/>
      <c r="P146" s="1734"/>
      <c r="Q146" s="1729"/>
      <c r="R146" s="1734"/>
      <c r="S146" s="1729"/>
      <c r="T146" s="1734"/>
      <c r="U146" s="1729"/>
      <c r="V146" s="1735"/>
      <c r="W146" s="1729"/>
      <c r="X146" s="1735"/>
      <c r="Y146" s="1729"/>
      <c r="Z146" s="1780"/>
      <c r="AA146" s="1784"/>
    </row>
    <row r="147" spans="1:27" x14ac:dyDescent="0.25">
      <c r="A147" s="2732"/>
      <c r="B147" s="1546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547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547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548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232" t="s">
        <v>155</v>
      </c>
      <c r="B151" s="3256"/>
      <c r="C151" s="1785">
        <f t="shared" ref="C151:AA151" si="35">SUM(C121:C150)</f>
        <v>0</v>
      </c>
      <c r="D151" s="1786">
        <f t="shared" si="35"/>
        <v>0</v>
      </c>
      <c r="E151" s="1787">
        <f t="shared" si="35"/>
        <v>0</v>
      </c>
      <c r="F151" s="1785">
        <f t="shared" si="35"/>
        <v>0</v>
      </c>
      <c r="G151" s="1788">
        <f t="shared" si="35"/>
        <v>0</v>
      </c>
      <c r="H151" s="1785">
        <f t="shared" si="35"/>
        <v>0</v>
      </c>
      <c r="I151" s="1788">
        <f t="shared" si="35"/>
        <v>0</v>
      </c>
      <c r="J151" s="1785">
        <f t="shared" si="35"/>
        <v>0</v>
      </c>
      <c r="K151" s="1788">
        <f t="shared" si="35"/>
        <v>0</v>
      </c>
      <c r="L151" s="1785">
        <f t="shared" si="35"/>
        <v>0</v>
      </c>
      <c r="M151" s="1788">
        <f t="shared" si="35"/>
        <v>0</v>
      </c>
      <c r="N151" s="1785">
        <f t="shared" si="35"/>
        <v>0</v>
      </c>
      <c r="O151" s="1788">
        <f t="shared" si="35"/>
        <v>0</v>
      </c>
      <c r="P151" s="1785">
        <f t="shared" si="35"/>
        <v>0</v>
      </c>
      <c r="Q151" s="1788">
        <f t="shared" si="35"/>
        <v>0</v>
      </c>
      <c r="R151" s="1785">
        <f t="shared" si="35"/>
        <v>0</v>
      </c>
      <c r="S151" s="1788">
        <f t="shared" si="35"/>
        <v>0</v>
      </c>
      <c r="T151" s="1785">
        <f t="shared" si="35"/>
        <v>0</v>
      </c>
      <c r="U151" s="1788">
        <f t="shared" si="35"/>
        <v>0</v>
      </c>
      <c r="V151" s="1785">
        <f t="shared" si="35"/>
        <v>0</v>
      </c>
      <c r="W151" s="1788">
        <f t="shared" si="35"/>
        <v>0</v>
      </c>
      <c r="X151" s="1785">
        <f t="shared" si="35"/>
        <v>0</v>
      </c>
      <c r="Y151" s="1788">
        <f t="shared" si="35"/>
        <v>0</v>
      </c>
      <c r="Z151" s="1789">
        <f t="shared" si="35"/>
        <v>0</v>
      </c>
      <c r="AA151" s="1790">
        <f t="shared" si="35"/>
        <v>0</v>
      </c>
    </row>
    <row r="152" spans="1:27" x14ac:dyDescent="0.25">
      <c r="A152" s="2740" t="s">
        <v>156</v>
      </c>
      <c r="B152" s="1546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47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546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47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547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47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547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47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548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265" t="s">
        <v>157</v>
      </c>
      <c r="B157" s="1726" t="s">
        <v>145</v>
      </c>
      <c r="C157" s="1771">
        <f t="shared" si="36"/>
        <v>0</v>
      </c>
      <c r="D157" s="230">
        <f t="shared" si="37"/>
        <v>0</v>
      </c>
      <c r="E157" s="1782">
        <f t="shared" si="37"/>
        <v>0</v>
      </c>
      <c r="F157" s="1734"/>
      <c r="G157" s="1736"/>
      <c r="H157" s="1734"/>
      <c r="I157" s="1729"/>
      <c r="J157" s="1734"/>
      <c r="K157" s="1729"/>
      <c r="L157" s="1783"/>
      <c r="M157" s="1729"/>
      <c r="N157" s="1734"/>
      <c r="O157" s="1729"/>
      <c r="P157" s="1734"/>
      <c r="Q157" s="1729"/>
      <c r="R157" s="1734"/>
      <c r="S157" s="1729"/>
      <c r="T157" s="1734"/>
      <c r="U157" s="1729"/>
      <c r="V157" s="1735"/>
      <c r="W157" s="1729"/>
      <c r="X157" s="1735"/>
      <c r="Y157" s="1729"/>
      <c r="Z157" s="1780"/>
      <c r="AA157" s="1784"/>
    </row>
    <row r="158" spans="1:27" x14ac:dyDescent="0.25">
      <c r="A158" s="2740"/>
      <c r="B158" s="1546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47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547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47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547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47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548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232" t="s">
        <v>155</v>
      </c>
      <c r="B162" s="3256"/>
      <c r="C162" s="1785">
        <f t="shared" ref="C162:AA162" si="38">SUM(C152:C161)</f>
        <v>0</v>
      </c>
      <c r="D162" s="1786">
        <f t="shared" si="38"/>
        <v>0</v>
      </c>
      <c r="E162" s="1787">
        <f t="shared" si="38"/>
        <v>0</v>
      </c>
      <c r="F162" s="1785">
        <f t="shared" si="38"/>
        <v>0</v>
      </c>
      <c r="G162" s="1788">
        <f t="shared" si="38"/>
        <v>0</v>
      </c>
      <c r="H162" s="1785">
        <f t="shared" si="38"/>
        <v>0</v>
      </c>
      <c r="I162" s="1788">
        <f t="shared" si="38"/>
        <v>0</v>
      </c>
      <c r="J162" s="1785">
        <f t="shared" si="38"/>
        <v>0</v>
      </c>
      <c r="K162" s="1788">
        <f t="shared" si="38"/>
        <v>0</v>
      </c>
      <c r="L162" s="1785">
        <f t="shared" si="38"/>
        <v>0</v>
      </c>
      <c r="M162" s="1788">
        <f t="shared" si="38"/>
        <v>0</v>
      </c>
      <c r="N162" s="1785">
        <f t="shared" si="38"/>
        <v>0</v>
      </c>
      <c r="O162" s="1788">
        <f t="shared" si="38"/>
        <v>0</v>
      </c>
      <c r="P162" s="1785">
        <f t="shared" si="38"/>
        <v>0</v>
      </c>
      <c r="Q162" s="1788">
        <f t="shared" si="38"/>
        <v>0</v>
      </c>
      <c r="R162" s="1785">
        <f t="shared" si="38"/>
        <v>0</v>
      </c>
      <c r="S162" s="1788">
        <f t="shared" si="38"/>
        <v>0</v>
      </c>
      <c r="T162" s="1785">
        <f t="shared" si="38"/>
        <v>0</v>
      </c>
      <c r="U162" s="1788">
        <f t="shared" si="38"/>
        <v>0</v>
      </c>
      <c r="V162" s="1785">
        <f t="shared" si="38"/>
        <v>0</v>
      </c>
      <c r="W162" s="1788">
        <f t="shared" si="38"/>
        <v>0</v>
      </c>
      <c r="X162" s="1785">
        <f t="shared" si="38"/>
        <v>0</v>
      </c>
      <c r="Y162" s="1788">
        <f t="shared" si="38"/>
        <v>0</v>
      </c>
      <c r="Z162" s="1789">
        <f t="shared" si="38"/>
        <v>0</v>
      </c>
      <c r="AA162" s="1790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246" t="s">
        <v>65</v>
      </c>
      <c r="D164" s="2471"/>
      <c r="E164" s="2472"/>
      <c r="F164" s="3232" t="s">
        <v>6</v>
      </c>
      <c r="G164" s="2476"/>
      <c r="H164" s="2476"/>
      <c r="I164" s="2476"/>
      <c r="J164" s="2476"/>
      <c r="K164" s="2476"/>
      <c r="L164" s="2476"/>
      <c r="M164" s="2476"/>
      <c r="N164" s="2476"/>
      <c r="O164" s="2476"/>
      <c r="P164" s="2476"/>
      <c r="Q164" s="2476"/>
      <c r="R164" s="2476"/>
      <c r="S164" s="2476"/>
      <c r="T164" s="2476"/>
      <c r="U164" s="2476"/>
      <c r="V164" s="2476"/>
      <c r="W164" s="2476"/>
      <c r="X164" s="2476"/>
      <c r="Y164" s="2476"/>
      <c r="Z164" s="2476"/>
      <c r="AA164" s="2476"/>
      <c r="AB164" s="2476"/>
      <c r="AC164" s="2476"/>
      <c r="AD164" s="2476"/>
      <c r="AE164" s="2476"/>
      <c r="AF164" s="2476"/>
      <c r="AG164" s="2476"/>
      <c r="AH164" s="2476"/>
      <c r="AI164" s="2476"/>
      <c r="AJ164" s="2476"/>
      <c r="AK164" s="2476"/>
      <c r="AL164" s="2476"/>
      <c r="AM164" s="3256"/>
    </row>
    <row r="165" spans="1:39" ht="15" customHeight="1" x14ac:dyDescent="0.25">
      <c r="A165" s="2540"/>
      <c r="B165" s="2489"/>
      <c r="C165" s="2541"/>
      <c r="D165" s="2474"/>
      <c r="E165" s="2475"/>
      <c r="F165" s="3232" t="s">
        <v>159</v>
      </c>
      <c r="G165" s="3256"/>
      <c r="H165" s="3232" t="s">
        <v>139</v>
      </c>
      <c r="I165" s="3256"/>
      <c r="J165" s="3232" t="s">
        <v>109</v>
      </c>
      <c r="K165" s="3256"/>
      <c r="L165" s="3267" t="s">
        <v>110</v>
      </c>
      <c r="M165" s="3268"/>
      <c r="N165" s="3268" t="s">
        <v>140</v>
      </c>
      <c r="O165" s="3269"/>
      <c r="P165" s="3232" t="s">
        <v>160</v>
      </c>
      <c r="Q165" s="3256"/>
      <c r="R165" s="2476" t="s">
        <v>161</v>
      </c>
      <c r="S165" s="3256"/>
      <c r="T165" s="2476" t="s">
        <v>162</v>
      </c>
      <c r="U165" s="3256"/>
      <c r="V165" s="3232" t="s">
        <v>163</v>
      </c>
      <c r="W165" s="3256"/>
      <c r="X165" s="2476" t="s">
        <v>164</v>
      </c>
      <c r="Y165" s="3256"/>
      <c r="Z165" s="3262" t="s">
        <v>165</v>
      </c>
      <c r="AA165" s="3263"/>
      <c r="AB165" s="3262" t="s">
        <v>166</v>
      </c>
      <c r="AC165" s="3263"/>
      <c r="AD165" s="3262" t="s">
        <v>167</v>
      </c>
      <c r="AE165" s="3263"/>
      <c r="AF165" s="3262" t="s">
        <v>142</v>
      </c>
      <c r="AG165" s="3263"/>
      <c r="AH165" s="3262" t="s">
        <v>168</v>
      </c>
      <c r="AI165" s="3263"/>
      <c r="AJ165" s="3262" t="s">
        <v>169</v>
      </c>
      <c r="AK165" s="3263"/>
      <c r="AL165" s="3270" t="s">
        <v>124</v>
      </c>
      <c r="AM165" s="3263"/>
    </row>
    <row r="166" spans="1:39" x14ac:dyDescent="0.25">
      <c r="A166" s="2474"/>
      <c r="B166" s="2475"/>
      <c r="C166" s="1737" t="s">
        <v>17</v>
      </c>
      <c r="D166" s="1791" t="s">
        <v>18</v>
      </c>
      <c r="E166" s="1545" t="s">
        <v>19</v>
      </c>
      <c r="F166" s="19" t="s">
        <v>18</v>
      </c>
      <c r="G166" s="1545" t="s">
        <v>19</v>
      </c>
      <c r="H166" s="19" t="s">
        <v>18</v>
      </c>
      <c r="I166" s="1545" t="s">
        <v>19</v>
      </c>
      <c r="J166" s="19" t="s">
        <v>18</v>
      </c>
      <c r="K166" s="1545" t="s">
        <v>19</v>
      </c>
      <c r="L166" s="1719" t="s">
        <v>18</v>
      </c>
      <c r="M166" s="277" t="s">
        <v>19</v>
      </c>
      <c r="N166" s="1717" t="s">
        <v>18</v>
      </c>
      <c r="O166" s="1768" t="s">
        <v>19</v>
      </c>
      <c r="P166" s="1717" t="s">
        <v>18</v>
      </c>
      <c r="Q166" s="1768" t="s">
        <v>19</v>
      </c>
      <c r="R166" s="92" t="s">
        <v>18</v>
      </c>
      <c r="S166" s="1540" t="s">
        <v>19</v>
      </c>
      <c r="T166" s="92" t="s">
        <v>18</v>
      </c>
      <c r="U166" s="1540" t="s">
        <v>19</v>
      </c>
      <c r="V166" s="1719" t="s">
        <v>18</v>
      </c>
      <c r="W166" s="1540" t="s">
        <v>19</v>
      </c>
      <c r="X166" s="92" t="s">
        <v>18</v>
      </c>
      <c r="Y166" s="1540" t="s">
        <v>19</v>
      </c>
      <c r="Z166" s="1781" t="s">
        <v>18</v>
      </c>
      <c r="AA166" s="229" t="s">
        <v>19</v>
      </c>
      <c r="AB166" s="1781" t="s">
        <v>18</v>
      </c>
      <c r="AC166" s="229" t="s">
        <v>19</v>
      </c>
      <c r="AD166" s="1781" t="s">
        <v>18</v>
      </c>
      <c r="AE166" s="229" t="s">
        <v>19</v>
      </c>
      <c r="AF166" s="1781" t="s">
        <v>18</v>
      </c>
      <c r="AG166" s="229" t="s">
        <v>19</v>
      </c>
      <c r="AH166" s="1781" t="s">
        <v>18</v>
      </c>
      <c r="AI166" s="229" t="s">
        <v>19</v>
      </c>
      <c r="AJ166" s="1781" t="s">
        <v>18</v>
      </c>
      <c r="AK166" s="229" t="s">
        <v>19</v>
      </c>
      <c r="AL166" s="1792" t="s">
        <v>18</v>
      </c>
      <c r="AM166" s="229" t="s">
        <v>19</v>
      </c>
    </row>
    <row r="167" spans="1:39" x14ac:dyDescent="0.25">
      <c r="A167" s="2554" t="s">
        <v>170</v>
      </c>
      <c r="B167" s="1793" t="s">
        <v>171</v>
      </c>
      <c r="C167" s="1771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741">
        <f t="shared" si="40"/>
        <v>0</v>
      </c>
      <c r="F167" s="1734"/>
      <c r="G167" s="1729"/>
      <c r="H167" s="1734"/>
      <c r="I167" s="1729"/>
      <c r="J167" s="1734"/>
      <c r="K167" s="1729"/>
      <c r="L167" s="1734"/>
      <c r="M167" s="279"/>
      <c r="N167" s="279"/>
      <c r="O167" s="1729"/>
      <c r="P167" s="1734"/>
      <c r="Q167" s="1729"/>
      <c r="R167" s="1759"/>
      <c r="S167" s="1729"/>
      <c r="T167" s="1759"/>
      <c r="U167" s="1729"/>
      <c r="V167" s="1734"/>
      <c r="W167" s="1729"/>
      <c r="X167" s="1759"/>
      <c r="Y167" s="1729"/>
      <c r="Z167" s="1794"/>
      <c r="AA167" s="1784"/>
      <c r="AB167" s="1794"/>
      <c r="AC167" s="1784"/>
      <c r="AD167" s="1794"/>
      <c r="AE167" s="1784"/>
      <c r="AF167" s="1794"/>
      <c r="AG167" s="1784"/>
      <c r="AH167" s="1794"/>
      <c r="AI167" s="1784"/>
      <c r="AJ167" s="1794"/>
      <c r="AK167" s="1784"/>
      <c r="AL167" s="1795"/>
      <c r="AM167" s="1784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02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1793" t="s">
        <v>171</v>
      </c>
      <c r="C170" s="1771">
        <f t="shared" si="39"/>
        <v>0</v>
      </c>
      <c r="D170" s="230">
        <f t="shared" si="40"/>
        <v>0</v>
      </c>
      <c r="E170" s="1741">
        <f t="shared" si="40"/>
        <v>0</v>
      </c>
      <c r="F170" s="1734"/>
      <c r="G170" s="1729"/>
      <c r="H170" s="1734"/>
      <c r="I170" s="1729"/>
      <c r="J170" s="1734"/>
      <c r="K170" s="1729"/>
      <c r="L170" s="1734"/>
      <c r="M170" s="279"/>
      <c r="N170" s="279"/>
      <c r="O170" s="1729"/>
      <c r="P170" s="1734"/>
      <c r="Q170" s="1729"/>
      <c r="R170" s="1759"/>
      <c r="S170" s="1729"/>
      <c r="T170" s="1759"/>
      <c r="U170" s="1729"/>
      <c r="V170" s="1734"/>
      <c r="W170" s="1729"/>
      <c r="X170" s="1759"/>
      <c r="Y170" s="1729"/>
      <c r="Z170" s="1794"/>
      <c r="AA170" s="1784"/>
      <c r="AB170" s="1794"/>
      <c r="AC170" s="1784"/>
      <c r="AD170" s="1794"/>
      <c r="AE170" s="1784"/>
      <c r="AF170" s="1794"/>
      <c r="AG170" s="1784"/>
      <c r="AH170" s="1794"/>
      <c r="AI170" s="1784"/>
      <c r="AJ170" s="1794"/>
      <c r="AK170" s="1784"/>
      <c r="AL170" s="1795"/>
      <c r="AM170" s="1784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02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247" t="s">
        <v>25</v>
      </c>
      <c r="B174" s="3247" t="s">
        <v>26</v>
      </c>
      <c r="C174" s="3246" t="s">
        <v>65</v>
      </c>
      <c r="D174" s="2471"/>
      <c r="E174" s="2472"/>
      <c r="F174" s="3232" t="s">
        <v>6</v>
      </c>
      <c r="G174" s="2476"/>
      <c r="H174" s="2476"/>
      <c r="I174" s="2476"/>
      <c r="J174" s="2476"/>
      <c r="K174" s="2476"/>
      <c r="L174" s="2476"/>
      <c r="M174" s="2476"/>
      <c r="N174" s="2476"/>
      <c r="O174" s="3256"/>
    </row>
    <row r="175" spans="1:39" ht="15" customHeight="1" x14ac:dyDescent="0.25">
      <c r="A175" s="2727"/>
      <c r="B175" s="2727"/>
      <c r="C175" s="2541"/>
      <c r="D175" s="2474"/>
      <c r="E175" s="2475"/>
      <c r="F175" s="3232" t="s">
        <v>167</v>
      </c>
      <c r="G175" s="3256"/>
      <c r="H175" s="3232" t="s">
        <v>142</v>
      </c>
      <c r="I175" s="3256"/>
      <c r="J175" s="3232" t="s">
        <v>168</v>
      </c>
      <c r="K175" s="3256"/>
      <c r="L175" s="3232" t="s">
        <v>169</v>
      </c>
      <c r="M175" s="3256"/>
      <c r="N175" s="3232" t="s">
        <v>124</v>
      </c>
      <c r="O175" s="3256"/>
    </row>
    <row r="176" spans="1:39" x14ac:dyDescent="0.25">
      <c r="A176" s="2479"/>
      <c r="B176" s="2479"/>
      <c r="C176" s="1737" t="s">
        <v>17</v>
      </c>
      <c r="D176" s="1791" t="s">
        <v>18</v>
      </c>
      <c r="E176" s="1545" t="s">
        <v>19</v>
      </c>
      <c r="F176" s="19" t="s">
        <v>18</v>
      </c>
      <c r="G176" s="1545" t="s">
        <v>19</v>
      </c>
      <c r="H176" s="19" t="s">
        <v>18</v>
      </c>
      <c r="I176" s="1545" t="s">
        <v>19</v>
      </c>
      <c r="J176" s="19" t="s">
        <v>18</v>
      </c>
      <c r="K176" s="1545" t="s">
        <v>19</v>
      </c>
      <c r="L176" s="19" t="s">
        <v>18</v>
      </c>
      <c r="M176" s="1545" t="s">
        <v>19</v>
      </c>
      <c r="N176" s="19" t="s">
        <v>18</v>
      </c>
      <c r="O176" s="1545" t="s">
        <v>19</v>
      </c>
    </row>
    <row r="177" spans="1:17" x14ac:dyDescent="0.25">
      <c r="A177" s="3264" t="s">
        <v>176</v>
      </c>
      <c r="B177" s="1793" t="s">
        <v>177</v>
      </c>
      <c r="C177" s="1771">
        <f t="shared" ref="C177:C182" si="41">SUM(D177+E177)</f>
        <v>0</v>
      </c>
      <c r="D177" s="230">
        <f t="shared" ref="D177:E182" si="42">SUM(F177+H177+J177+L177+N177)</f>
        <v>0</v>
      </c>
      <c r="E177" s="1741">
        <f t="shared" si="42"/>
        <v>0</v>
      </c>
      <c r="F177" s="1734"/>
      <c r="G177" s="1731"/>
      <c r="H177" s="1734"/>
      <c r="I177" s="1729"/>
      <c r="J177" s="1759"/>
      <c r="K177" s="1731"/>
      <c r="L177" s="1734"/>
      <c r="M177" s="1729"/>
      <c r="N177" s="1734"/>
      <c r="O177" s="1729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264" t="s">
        <v>180</v>
      </c>
      <c r="B180" s="1793" t="s">
        <v>177</v>
      </c>
      <c r="C180" s="1771">
        <f t="shared" si="41"/>
        <v>0</v>
      </c>
      <c r="D180" s="230">
        <f t="shared" si="42"/>
        <v>0</v>
      </c>
      <c r="E180" s="1741">
        <f t="shared" si="42"/>
        <v>0</v>
      </c>
      <c r="F180" s="1734"/>
      <c r="G180" s="1729"/>
      <c r="H180" s="1734"/>
      <c r="I180" s="1731"/>
      <c r="J180" s="1734"/>
      <c r="K180" s="1729"/>
      <c r="L180" s="1759"/>
      <c r="M180" s="1731"/>
      <c r="N180" s="1734"/>
      <c r="O180" s="1729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246" t="s">
        <v>182</v>
      </c>
      <c r="B184" s="2472"/>
      <c r="C184" s="3246" t="s">
        <v>65</v>
      </c>
      <c r="D184" s="2471"/>
      <c r="E184" s="2472"/>
      <c r="F184" s="3232" t="s">
        <v>6</v>
      </c>
      <c r="G184" s="2476"/>
      <c r="H184" s="2476"/>
      <c r="I184" s="2476"/>
      <c r="J184" s="2476"/>
      <c r="K184" s="2476"/>
      <c r="L184" s="2476"/>
      <c r="M184" s="2476"/>
      <c r="N184" s="2476"/>
      <c r="O184" s="2476"/>
      <c r="P184" s="2476"/>
      <c r="Q184" s="3256"/>
    </row>
    <row r="185" spans="1:17" ht="15" customHeight="1" x14ac:dyDescent="0.25">
      <c r="A185" s="2759"/>
      <c r="B185" s="2489"/>
      <c r="C185" s="2541"/>
      <c r="D185" s="2474"/>
      <c r="E185" s="2475"/>
      <c r="F185" s="3232" t="s">
        <v>142</v>
      </c>
      <c r="G185" s="3256"/>
      <c r="H185" s="3232" t="s">
        <v>168</v>
      </c>
      <c r="I185" s="3256"/>
      <c r="J185" s="3232" t="s">
        <v>169</v>
      </c>
      <c r="K185" s="3256"/>
      <c r="L185" s="3232" t="s">
        <v>183</v>
      </c>
      <c r="M185" s="3256"/>
      <c r="N185" s="3232" t="s">
        <v>184</v>
      </c>
      <c r="O185" s="3256"/>
      <c r="P185" s="3232" t="s">
        <v>185</v>
      </c>
      <c r="Q185" s="3256"/>
    </row>
    <row r="186" spans="1:17" x14ac:dyDescent="0.25">
      <c r="A186" s="2541"/>
      <c r="B186" s="2475"/>
      <c r="C186" s="1737" t="s">
        <v>17</v>
      </c>
      <c r="D186" s="1791" t="s">
        <v>18</v>
      </c>
      <c r="E186" s="1545" t="s">
        <v>19</v>
      </c>
      <c r="F186" s="19" t="s">
        <v>18</v>
      </c>
      <c r="G186" s="1545" t="s">
        <v>19</v>
      </c>
      <c r="H186" s="19" t="s">
        <v>18</v>
      </c>
      <c r="I186" s="1545" t="s">
        <v>19</v>
      </c>
      <c r="J186" s="19" t="s">
        <v>18</v>
      </c>
      <c r="K186" s="1544" t="s">
        <v>19</v>
      </c>
      <c r="L186" s="19" t="s">
        <v>18</v>
      </c>
      <c r="M186" s="1545" t="s">
        <v>19</v>
      </c>
      <c r="N186" s="19" t="s">
        <v>18</v>
      </c>
      <c r="O186" s="1545" t="s">
        <v>19</v>
      </c>
      <c r="P186" s="19" t="s">
        <v>18</v>
      </c>
      <c r="Q186" s="1544" t="s">
        <v>19</v>
      </c>
    </row>
    <row r="187" spans="1:17" x14ac:dyDescent="0.25">
      <c r="A187" s="3249" t="s">
        <v>186</v>
      </c>
      <c r="B187" s="3250"/>
      <c r="C187" s="1771">
        <f>SUM(D187+E187)</f>
        <v>33</v>
      </c>
      <c r="D187" s="230">
        <f t="shared" ref="D187:E189" si="43">SUM(F187+H187+J187+L187+N187+P187)</f>
        <v>14</v>
      </c>
      <c r="E187" s="1741">
        <f t="shared" si="43"/>
        <v>19</v>
      </c>
      <c r="F187" s="1734">
        <v>2</v>
      </c>
      <c r="G187" s="1731">
        <v>5</v>
      </c>
      <c r="H187" s="1734">
        <v>2</v>
      </c>
      <c r="I187" s="1729">
        <v>3</v>
      </c>
      <c r="J187" s="1759">
        <v>2</v>
      </c>
      <c r="K187" s="1729">
        <v>4</v>
      </c>
      <c r="L187" s="1759">
        <v>3</v>
      </c>
      <c r="M187" s="1731">
        <v>1</v>
      </c>
      <c r="N187" s="1734">
        <v>3</v>
      </c>
      <c r="O187" s="1729">
        <v>3</v>
      </c>
      <c r="P187" s="1759">
        <v>2</v>
      </c>
      <c r="Q187" s="1729">
        <v>3</v>
      </c>
    </row>
    <row r="188" spans="1:17" x14ac:dyDescent="0.25">
      <c r="A188" s="2557" t="s">
        <v>187</v>
      </c>
      <c r="B188" s="2518"/>
      <c r="C188" s="240">
        <f>SUM(D188+E188)</f>
        <v>134</v>
      </c>
      <c r="D188" s="241">
        <f t="shared" si="43"/>
        <v>67</v>
      </c>
      <c r="E188" s="292">
        <f t="shared" si="43"/>
        <v>67</v>
      </c>
      <c r="F188" s="799">
        <v>14</v>
      </c>
      <c r="G188" s="293">
        <v>16</v>
      </c>
      <c r="H188" s="799">
        <v>13</v>
      </c>
      <c r="I188" s="260">
        <v>12</v>
      </c>
      <c r="J188" s="294">
        <v>10</v>
      </c>
      <c r="K188" s="260">
        <v>10</v>
      </c>
      <c r="L188" s="294">
        <v>16</v>
      </c>
      <c r="M188" s="293">
        <v>14</v>
      </c>
      <c r="N188" s="799">
        <v>8</v>
      </c>
      <c r="O188" s="260">
        <v>11</v>
      </c>
      <c r="P188" s="294">
        <v>6</v>
      </c>
      <c r="Q188" s="260">
        <v>4</v>
      </c>
    </row>
    <row r="189" spans="1:17" ht="15" customHeight="1" x14ac:dyDescent="0.25">
      <c r="A189" s="2558" t="s">
        <v>188</v>
      </c>
      <c r="B189" s="2559"/>
      <c r="C189" s="299">
        <f>SUM(D189+E189)</f>
        <v>33</v>
      </c>
      <c r="D189" s="241">
        <f t="shared" si="43"/>
        <v>19</v>
      </c>
      <c r="E189" s="106">
        <f t="shared" si="43"/>
        <v>14</v>
      </c>
      <c r="F189" s="51">
        <v>4</v>
      </c>
      <c r="G189" s="54">
        <v>2</v>
      </c>
      <c r="H189" s="51">
        <v>1</v>
      </c>
      <c r="I189" s="52">
        <v>2</v>
      </c>
      <c r="J189" s="132">
        <v>5</v>
      </c>
      <c r="K189" s="52">
        <v>4</v>
      </c>
      <c r="L189" s="132">
        <v>2</v>
      </c>
      <c r="M189" s="54">
        <v>1</v>
      </c>
      <c r="N189" s="51">
        <v>5</v>
      </c>
      <c r="O189" s="52">
        <v>4</v>
      </c>
      <c r="P189" s="132">
        <v>2</v>
      </c>
      <c r="Q189" s="52">
        <v>1</v>
      </c>
    </row>
    <row r="190" spans="1:17" x14ac:dyDescent="0.25">
      <c r="A190" s="3232" t="s">
        <v>65</v>
      </c>
      <c r="B190" s="3256"/>
      <c r="C190" s="1747">
        <f t="shared" ref="C190:Q190" si="44">SUM(C187:C189)</f>
        <v>200</v>
      </c>
      <c r="D190" s="1796">
        <f t="shared" si="44"/>
        <v>100</v>
      </c>
      <c r="E190" s="1769">
        <f t="shared" si="44"/>
        <v>100</v>
      </c>
      <c r="F190" s="1747">
        <f t="shared" si="44"/>
        <v>20</v>
      </c>
      <c r="G190" s="1769">
        <f t="shared" si="44"/>
        <v>23</v>
      </c>
      <c r="H190" s="1747">
        <f t="shared" si="44"/>
        <v>16</v>
      </c>
      <c r="I190" s="1769">
        <f t="shared" si="44"/>
        <v>17</v>
      </c>
      <c r="J190" s="1747">
        <f t="shared" si="44"/>
        <v>17</v>
      </c>
      <c r="K190" s="1769">
        <f t="shared" si="44"/>
        <v>18</v>
      </c>
      <c r="L190" s="1747">
        <f t="shared" si="44"/>
        <v>21</v>
      </c>
      <c r="M190" s="1769">
        <f t="shared" si="44"/>
        <v>16</v>
      </c>
      <c r="N190" s="1747">
        <f t="shared" si="44"/>
        <v>16</v>
      </c>
      <c r="O190" s="1769">
        <f t="shared" si="44"/>
        <v>18</v>
      </c>
      <c r="P190" s="1747">
        <f t="shared" si="44"/>
        <v>10</v>
      </c>
      <c r="Q190" s="1752">
        <f t="shared" si="44"/>
        <v>8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246" t="s">
        <v>191</v>
      </c>
      <c r="B193" s="2472"/>
      <c r="C193" s="3271" t="s">
        <v>116</v>
      </c>
      <c r="D193" s="2561"/>
      <c r="E193" s="3272"/>
      <c r="F193" s="3239" t="s">
        <v>6</v>
      </c>
      <c r="G193" s="3254"/>
      <c r="H193" s="3254"/>
      <c r="I193" s="3254"/>
      <c r="J193" s="3254"/>
      <c r="K193" s="3254"/>
      <c r="L193" s="3254"/>
      <c r="M193" s="3254"/>
      <c r="N193" s="3254"/>
      <c r="O193" s="3254"/>
      <c r="P193" s="3254"/>
      <c r="Q193" s="3254"/>
      <c r="R193" s="3254"/>
      <c r="S193" s="3254"/>
      <c r="T193" s="3254"/>
      <c r="U193" s="3260"/>
    </row>
    <row r="194" spans="1:94" ht="15" customHeight="1" x14ac:dyDescent="0.25">
      <c r="A194" s="2759"/>
      <c r="B194" s="2489"/>
      <c r="C194" s="2563"/>
      <c r="D194" s="2564"/>
      <c r="E194" s="2565"/>
      <c r="F194" s="3267" t="s">
        <v>159</v>
      </c>
      <c r="G194" s="3269"/>
      <c r="H194" s="3273" t="s">
        <v>139</v>
      </c>
      <c r="I194" s="3269"/>
      <c r="J194" s="3267" t="s">
        <v>109</v>
      </c>
      <c r="K194" s="3269"/>
      <c r="L194" s="3273" t="s">
        <v>110</v>
      </c>
      <c r="M194" s="3269"/>
      <c r="N194" s="3273" t="s">
        <v>140</v>
      </c>
      <c r="O194" s="3269"/>
      <c r="P194" s="3273" t="s">
        <v>192</v>
      </c>
      <c r="Q194" s="3269"/>
      <c r="R194" s="3273" t="s">
        <v>193</v>
      </c>
      <c r="S194" s="3269"/>
      <c r="T194" s="2501" t="s">
        <v>194</v>
      </c>
      <c r="U194" s="2494"/>
    </row>
    <row r="195" spans="1:94" x14ac:dyDescent="0.25">
      <c r="A195" s="2541"/>
      <c r="B195" s="2475"/>
      <c r="C195" s="1719" t="s">
        <v>17</v>
      </c>
      <c r="D195" s="92" t="s">
        <v>18</v>
      </c>
      <c r="E195" s="1754" t="s">
        <v>19</v>
      </c>
      <c r="F195" s="1719" t="s">
        <v>18</v>
      </c>
      <c r="G195" s="1768" t="s">
        <v>19</v>
      </c>
      <c r="H195" s="92" t="s">
        <v>18</v>
      </c>
      <c r="I195" s="1768" t="s">
        <v>19</v>
      </c>
      <c r="J195" s="1719" t="s">
        <v>18</v>
      </c>
      <c r="K195" s="1768" t="s">
        <v>19</v>
      </c>
      <c r="L195" s="92" t="s">
        <v>18</v>
      </c>
      <c r="M195" s="1768" t="s">
        <v>19</v>
      </c>
      <c r="N195" s="92" t="s">
        <v>18</v>
      </c>
      <c r="O195" s="1768" t="s">
        <v>19</v>
      </c>
      <c r="P195" s="92" t="s">
        <v>18</v>
      </c>
      <c r="Q195" s="1768" t="s">
        <v>19</v>
      </c>
      <c r="R195" s="92" t="s">
        <v>18</v>
      </c>
      <c r="S195" s="1768" t="s">
        <v>19</v>
      </c>
      <c r="T195" s="92" t="s">
        <v>18</v>
      </c>
      <c r="U195" s="1768" t="s">
        <v>19</v>
      </c>
    </row>
    <row r="196" spans="1:94" x14ac:dyDescent="0.25">
      <c r="A196" s="3274" t="s">
        <v>195</v>
      </c>
      <c r="B196" s="3275"/>
      <c r="C196" s="49">
        <f>SUM(D196+E196)</f>
        <v>0</v>
      </c>
      <c r="D196" s="302">
        <f t="shared" ref="D196:E198" si="45">SUM(F196+H196+J196+L196+N196+P196+R196+T196)</f>
        <v>0</v>
      </c>
      <c r="E196" s="615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276" t="s">
        <v>197</v>
      </c>
      <c r="B198" s="3277"/>
      <c r="C198" s="1744">
        <f>SUM(D198+E198)</f>
        <v>0</v>
      </c>
      <c r="D198" s="1745">
        <f t="shared" si="45"/>
        <v>0</v>
      </c>
      <c r="E198" s="1797">
        <f t="shared" si="45"/>
        <v>0</v>
      </c>
      <c r="F198" s="1747">
        <f t="shared" ref="F198:U198" si="46">SUM(F196:F197)</f>
        <v>0</v>
      </c>
      <c r="G198" s="1752">
        <f t="shared" si="46"/>
        <v>0</v>
      </c>
      <c r="H198" s="1769">
        <f t="shared" si="46"/>
        <v>0</v>
      </c>
      <c r="I198" s="1752">
        <f t="shared" si="46"/>
        <v>0</v>
      </c>
      <c r="J198" s="1747">
        <f t="shared" si="46"/>
        <v>0</v>
      </c>
      <c r="K198" s="1752">
        <f t="shared" si="46"/>
        <v>0</v>
      </c>
      <c r="L198" s="1769">
        <f t="shared" si="46"/>
        <v>0</v>
      </c>
      <c r="M198" s="1752">
        <f t="shared" si="46"/>
        <v>0</v>
      </c>
      <c r="N198" s="1769">
        <f t="shared" si="46"/>
        <v>0</v>
      </c>
      <c r="O198" s="1752">
        <f t="shared" si="46"/>
        <v>0</v>
      </c>
      <c r="P198" s="1769">
        <f t="shared" si="46"/>
        <v>0</v>
      </c>
      <c r="Q198" s="1752">
        <f t="shared" si="46"/>
        <v>0</v>
      </c>
      <c r="R198" s="1769">
        <f t="shared" si="46"/>
        <v>0</v>
      </c>
      <c r="S198" s="1752">
        <f t="shared" si="46"/>
        <v>0</v>
      </c>
      <c r="T198" s="1769">
        <f t="shared" si="46"/>
        <v>0</v>
      </c>
      <c r="U198" s="1752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278" t="s">
        <v>199</v>
      </c>
      <c r="B200" s="2573"/>
      <c r="C200" s="3279" t="s">
        <v>65</v>
      </c>
      <c r="D200" s="2579"/>
      <c r="E200" s="2580"/>
      <c r="F200" s="3280" t="s">
        <v>6</v>
      </c>
      <c r="G200" s="3280"/>
      <c r="H200" s="3280"/>
      <c r="I200" s="3280"/>
      <c r="J200" s="3280"/>
      <c r="K200" s="3280"/>
      <c r="L200" s="3280"/>
      <c r="M200" s="3280"/>
      <c r="N200" s="3280"/>
      <c r="O200" s="3280"/>
      <c r="P200" s="3280"/>
      <c r="Q200" s="3280"/>
      <c r="R200" s="3280"/>
      <c r="S200" s="3280"/>
      <c r="T200" s="3280"/>
      <c r="U200" s="3280"/>
      <c r="V200" s="3280"/>
      <c r="W200" s="3280"/>
      <c r="X200" s="3280"/>
      <c r="Y200" s="3280"/>
      <c r="Z200" s="3280"/>
      <c r="AA200" s="3280"/>
      <c r="AB200" s="3280"/>
      <c r="AC200" s="3281"/>
      <c r="AD200" s="3283" t="s">
        <v>200</v>
      </c>
      <c r="AE200" s="2588"/>
      <c r="AF200" s="2591" t="s">
        <v>201</v>
      </c>
      <c r="AG200" s="2588"/>
      <c r="AH200" s="3284" t="s">
        <v>28</v>
      </c>
      <c r="AI200" s="3285" t="s">
        <v>29</v>
      </c>
    </row>
    <row r="201" spans="1:94" x14ac:dyDescent="0.25">
      <c r="A201" s="2775"/>
      <c r="B201" s="2575"/>
      <c r="C201" s="2581"/>
      <c r="D201" s="2582"/>
      <c r="E201" s="2583"/>
      <c r="F201" s="3239" t="s">
        <v>202</v>
      </c>
      <c r="G201" s="3260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282" t="s">
        <v>209</v>
      </c>
      <c r="U201" s="3282"/>
      <c r="V201" s="3282" t="s">
        <v>210</v>
      </c>
      <c r="W201" s="3282"/>
      <c r="X201" s="3282" t="s">
        <v>211</v>
      </c>
      <c r="Y201" s="3282"/>
      <c r="Z201" s="3273" t="s">
        <v>117</v>
      </c>
      <c r="AA201" s="3269"/>
      <c r="AB201" s="3273" t="s">
        <v>118</v>
      </c>
      <c r="AC201" s="3286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798" t="s">
        <v>212</v>
      </c>
      <c r="D202" s="307" t="s">
        <v>18</v>
      </c>
      <c r="E202" s="1549" t="s">
        <v>19</v>
      </c>
      <c r="F202" s="1799" t="s">
        <v>18</v>
      </c>
      <c r="G202" s="1800" t="s">
        <v>19</v>
      </c>
      <c r="H202" s="1799" t="s">
        <v>18</v>
      </c>
      <c r="I202" s="1800" t="s">
        <v>19</v>
      </c>
      <c r="J202" s="1799" t="s">
        <v>18</v>
      </c>
      <c r="K202" s="1800" t="s">
        <v>19</v>
      </c>
      <c r="L202" s="1799" t="s">
        <v>18</v>
      </c>
      <c r="M202" s="1800" t="s">
        <v>19</v>
      </c>
      <c r="N202" s="1799" t="s">
        <v>18</v>
      </c>
      <c r="O202" s="1800" t="s">
        <v>19</v>
      </c>
      <c r="P202" s="1799" t="s">
        <v>18</v>
      </c>
      <c r="Q202" s="1800" t="s">
        <v>19</v>
      </c>
      <c r="R202" s="1799" t="s">
        <v>18</v>
      </c>
      <c r="S202" s="1800" t="s">
        <v>19</v>
      </c>
      <c r="T202" s="1799" t="s">
        <v>18</v>
      </c>
      <c r="U202" s="1800" t="s">
        <v>19</v>
      </c>
      <c r="V202" s="1799" t="s">
        <v>18</v>
      </c>
      <c r="W202" s="1800" t="s">
        <v>19</v>
      </c>
      <c r="X202" s="1799" t="s">
        <v>18</v>
      </c>
      <c r="Y202" s="1800" t="s">
        <v>19</v>
      </c>
      <c r="Z202" s="1799" t="s">
        <v>18</v>
      </c>
      <c r="AA202" s="1800" t="s">
        <v>19</v>
      </c>
      <c r="AB202" s="1799" t="s">
        <v>18</v>
      </c>
      <c r="AC202" s="1801" t="s">
        <v>19</v>
      </c>
      <c r="AD202" s="1802" t="s">
        <v>18</v>
      </c>
      <c r="AE202" s="1800" t="s">
        <v>19</v>
      </c>
      <c r="AF202" s="1802" t="s">
        <v>18</v>
      </c>
      <c r="AG202" s="1800" t="s">
        <v>19</v>
      </c>
      <c r="AH202" s="2595"/>
      <c r="AI202" s="2598" t="s">
        <v>19</v>
      </c>
    </row>
    <row r="203" spans="1:94" x14ac:dyDescent="0.25">
      <c r="A203" s="3287" t="s">
        <v>213</v>
      </c>
      <c r="B203" s="1803" t="s">
        <v>132</v>
      </c>
      <c r="C203" s="1804">
        <f>SUM(D203+E203)</f>
        <v>0</v>
      </c>
      <c r="D203" s="1805">
        <f>SUM(F203+H203+J203+L203+N203+P203+R203+T203+V203+X203+Z203+AB203)</f>
        <v>0</v>
      </c>
      <c r="E203" s="1806">
        <f>SUM(G203+I203+K203+M203+O203+Q203+S203+U203+W203+Y203+AA203+AC203)</f>
        <v>0</v>
      </c>
      <c r="F203" s="1807"/>
      <c r="G203" s="1808"/>
      <c r="H203" s="1807"/>
      <c r="I203" s="1808"/>
      <c r="J203" s="1807"/>
      <c r="K203" s="1808"/>
      <c r="L203" s="1807"/>
      <c r="M203" s="1808"/>
      <c r="N203" s="1807"/>
      <c r="O203" s="1808"/>
      <c r="P203" s="1807"/>
      <c r="Q203" s="1809"/>
      <c r="R203" s="1807"/>
      <c r="S203" s="1809"/>
      <c r="T203" s="1807"/>
      <c r="U203" s="1808"/>
      <c r="V203" s="1807"/>
      <c r="W203" s="1808"/>
      <c r="X203" s="1807"/>
      <c r="Y203" s="1809"/>
      <c r="Z203" s="1807"/>
      <c r="AA203" s="1809"/>
      <c r="AB203" s="1807"/>
      <c r="AC203" s="1810"/>
      <c r="AD203" s="1808"/>
      <c r="AE203" s="1809"/>
      <c r="AF203" s="1808"/>
      <c r="AG203" s="1809"/>
      <c r="AH203" s="1811"/>
      <c r="AI203" s="1809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621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1812">
        <f>SUM(D205+E205)</f>
        <v>0</v>
      </c>
      <c r="D205" s="1813">
        <f t="shared" ref="D205:AI205" si="47">SUM(D203+D204)</f>
        <v>0</v>
      </c>
      <c r="E205" s="1814">
        <f t="shared" si="47"/>
        <v>0</v>
      </c>
      <c r="F205" s="1812">
        <f t="shared" si="47"/>
        <v>0</v>
      </c>
      <c r="G205" s="1815">
        <f t="shared" si="47"/>
        <v>0</v>
      </c>
      <c r="H205" s="1812">
        <f t="shared" si="47"/>
        <v>0</v>
      </c>
      <c r="I205" s="1815">
        <f t="shared" si="47"/>
        <v>0</v>
      </c>
      <c r="J205" s="1812">
        <f t="shared" si="47"/>
        <v>0</v>
      </c>
      <c r="K205" s="1815">
        <f t="shared" si="47"/>
        <v>0</v>
      </c>
      <c r="L205" s="1812">
        <f t="shared" si="47"/>
        <v>0</v>
      </c>
      <c r="M205" s="1815">
        <f t="shared" si="47"/>
        <v>0</v>
      </c>
      <c r="N205" s="1812">
        <f t="shared" si="47"/>
        <v>0</v>
      </c>
      <c r="O205" s="1815">
        <f t="shared" si="47"/>
        <v>0</v>
      </c>
      <c r="P205" s="1812">
        <f t="shared" si="47"/>
        <v>0</v>
      </c>
      <c r="Q205" s="1815">
        <f t="shared" si="47"/>
        <v>0</v>
      </c>
      <c r="R205" s="1812">
        <f t="shared" si="47"/>
        <v>0</v>
      </c>
      <c r="S205" s="1815">
        <f t="shared" si="47"/>
        <v>0</v>
      </c>
      <c r="T205" s="1812">
        <f t="shared" si="47"/>
        <v>0</v>
      </c>
      <c r="U205" s="1815">
        <f t="shared" si="47"/>
        <v>0</v>
      </c>
      <c r="V205" s="1812">
        <f t="shared" si="47"/>
        <v>0</v>
      </c>
      <c r="W205" s="1815">
        <f t="shared" si="47"/>
        <v>0</v>
      </c>
      <c r="X205" s="1812">
        <f t="shared" si="47"/>
        <v>0</v>
      </c>
      <c r="Y205" s="1815">
        <f t="shared" si="47"/>
        <v>0</v>
      </c>
      <c r="Z205" s="1812">
        <f t="shared" si="47"/>
        <v>0</v>
      </c>
      <c r="AA205" s="1815">
        <f t="shared" si="47"/>
        <v>0</v>
      </c>
      <c r="AB205" s="1812">
        <f t="shared" si="47"/>
        <v>0</v>
      </c>
      <c r="AC205" s="1816">
        <f t="shared" si="47"/>
        <v>0</v>
      </c>
      <c r="AD205" s="1813">
        <f t="shared" si="47"/>
        <v>0</v>
      </c>
      <c r="AE205" s="1815">
        <f t="shared" si="47"/>
        <v>0</v>
      </c>
      <c r="AF205" s="1813">
        <f t="shared" si="47"/>
        <v>0</v>
      </c>
      <c r="AG205" s="1815">
        <f t="shared" si="47"/>
        <v>0</v>
      </c>
      <c r="AH205" s="1817">
        <f t="shared" si="47"/>
        <v>0</v>
      </c>
      <c r="AI205" s="1814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278" t="s">
        <v>216</v>
      </c>
      <c r="B207" s="2573"/>
      <c r="C207" s="2579" t="s">
        <v>65</v>
      </c>
      <c r="D207" s="2579"/>
      <c r="E207" s="2580"/>
      <c r="F207" s="3288" t="s">
        <v>6</v>
      </c>
      <c r="G207" s="3289"/>
      <c r="H207" s="3289"/>
      <c r="I207" s="3289"/>
      <c r="J207" s="3289"/>
      <c r="K207" s="3289"/>
      <c r="L207" s="3289"/>
      <c r="M207" s="3289"/>
      <c r="N207" s="3289"/>
      <c r="O207" s="3289"/>
      <c r="P207" s="3290" t="s">
        <v>217</v>
      </c>
      <c r="Q207" s="3289"/>
      <c r="R207" s="3289"/>
      <c r="S207" s="3283" t="s">
        <v>28</v>
      </c>
      <c r="T207" s="3285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252" t="s">
        <v>218</v>
      </c>
      <c r="G208" s="3252"/>
      <c r="H208" s="3252" t="s">
        <v>31</v>
      </c>
      <c r="I208" s="3252"/>
      <c r="J208" s="3252" t="s">
        <v>137</v>
      </c>
      <c r="K208" s="3252"/>
      <c r="L208" s="3252" t="s">
        <v>219</v>
      </c>
      <c r="M208" s="3252"/>
      <c r="N208" s="3252" t="s">
        <v>220</v>
      </c>
      <c r="O208" s="3232"/>
      <c r="P208" s="3292" t="s">
        <v>221</v>
      </c>
      <c r="Q208" s="3291" t="s">
        <v>222</v>
      </c>
      <c r="R208" s="3278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549" t="s">
        <v>19</v>
      </c>
      <c r="F209" s="1799" t="s">
        <v>18</v>
      </c>
      <c r="G209" s="1800" t="s">
        <v>19</v>
      </c>
      <c r="H209" s="1799" t="s">
        <v>18</v>
      </c>
      <c r="I209" s="1800" t="s">
        <v>19</v>
      </c>
      <c r="J209" s="1799" t="s">
        <v>18</v>
      </c>
      <c r="K209" s="1800" t="s">
        <v>19</v>
      </c>
      <c r="L209" s="1799" t="s">
        <v>18</v>
      </c>
      <c r="M209" s="1800" t="s">
        <v>19</v>
      </c>
      <c r="N209" s="1799" t="s">
        <v>18</v>
      </c>
      <c r="O209" s="1818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293" t="s">
        <v>224</v>
      </c>
      <c r="B210" s="3294"/>
      <c r="C210" s="1805">
        <f>SUM(D210+E210)</f>
        <v>0</v>
      </c>
      <c r="D210" s="331">
        <f t="shared" ref="D210:E212" si="48">SUM(F210+H210+J210+L210+N210)</f>
        <v>0</v>
      </c>
      <c r="E210" s="1819">
        <f t="shared" si="48"/>
        <v>0</v>
      </c>
      <c r="F210" s="1807"/>
      <c r="G210" s="1809"/>
      <c r="H210" s="1807"/>
      <c r="I210" s="1809"/>
      <c r="J210" s="1807"/>
      <c r="K210" s="1809"/>
      <c r="L210" s="1807"/>
      <c r="M210" s="1809"/>
      <c r="N210" s="1807"/>
      <c r="O210" s="1820"/>
      <c r="P210" s="1821"/>
      <c r="Q210" s="334"/>
      <c r="R210" s="1822"/>
      <c r="S210" s="1821"/>
      <c r="T210" s="1823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278" t="s">
        <v>216</v>
      </c>
      <c r="B214" s="2573"/>
      <c r="C214" s="3232" t="s">
        <v>228</v>
      </c>
      <c r="D214" s="3248"/>
      <c r="E214" s="2471" t="s">
        <v>28</v>
      </c>
      <c r="F214" s="3295" t="s">
        <v>29</v>
      </c>
    </row>
    <row r="215" spans="1:93" x14ac:dyDescent="0.25">
      <c r="A215" s="2576"/>
      <c r="B215" s="2577"/>
      <c r="C215" s="1799" t="s">
        <v>18</v>
      </c>
      <c r="D215" s="1801" t="s">
        <v>19</v>
      </c>
      <c r="E215" s="2474"/>
      <c r="F215" s="2619"/>
    </row>
    <row r="216" spans="1:93" x14ac:dyDescent="0.25">
      <c r="A216" s="3302" t="s">
        <v>65</v>
      </c>
      <c r="B216" s="3303"/>
      <c r="C216" s="1824">
        <f>SUM(C217:C219)</f>
        <v>0</v>
      </c>
      <c r="D216" s="1825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304" t="s">
        <v>229</v>
      </c>
      <c r="B217" s="3305"/>
      <c r="C217" s="1807"/>
      <c r="D217" s="1810"/>
      <c r="E217" s="1820"/>
      <c r="F217" s="1823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632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550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550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551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550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552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296" t="s">
        <v>216</v>
      </c>
      <c r="B227" s="3296"/>
      <c r="C227" s="3296" t="s">
        <v>241</v>
      </c>
      <c r="D227" s="3297"/>
      <c r="E227" s="3298" t="s">
        <v>28</v>
      </c>
      <c r="F227" s="3299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296"/>
      <c r="B228" s="3296"/>
      <c r="C228" s="1826" t="s">
        <v>18</v>
      </c>
      <c r="D228" s="1827" t="s">
        <v>19</v>
      </c>
      <c r="E228" s="3298"/>
      <c r="F228" s="3299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300" t="s">
        <v>65</v>
      </c>
      <c r="B229" s="3300"/>
      <c r="C229" s="1828">
        <f>SUM(C230:C231)</f>
        <v>0</v>
      </c>
      <c r="D229" s="1829">
        <f>SUM(D230:D231)</f>
        <v>0</v>
      </c>
      <c r="E229" s="1830">
        <f>SUM(E230:E231)</f>
        <v>0</v>
      </c>
      <c r="F229" s="1831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301" t="s">
        <v>242</v>
      </c>
      <c r="B230" s="3301"/>
      <c r="C230" s="1832"/>
      <c r="D230" s="1833"/>
      <c r="E230" s="1834"/>
      <c r="F230" s="1835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306" t="s">
        <v>244</v>
      </c>
      <c r="B232" s="1836" t="s">
        <v>245</v>
      </c>
      <c r="C232" s="1832"/>
      <c r="D232" s="1833"/>
      <c r="E232" s="1834"/>
      <c r="F232" s="1835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306"/>
      <c r="B233" s="1553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306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306"/>
      <c r="B235" s="1553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278" t="s">
        <v>250</v>
      </c>
      <c r="B237" s="2573"/>
      <c r="C237" s="3232" t="s">
        <v>251</v>
      </c>
      <c r="D237" s="2476"/>
      <c r="E237" s="3256"/>
    </row>
    <row r="238" spans="1:92" x14ac:dyDescent="0.25">
      <c r="A238" s="2775"/>
      <c r="B238" s="2575"/>
      <c r="C238" s="3307" t="s">
        <v>252</v>
      </c>
      <c r="D238" s="3232" t="s">
        <v>253</v>
      </c>
      <c r="E238" s="3256"/>
    </row>
    <row r="239" spans="1:92" x14ac:dyDescent="0.25">
      <c r="A239" s="2576"/>
      <c r="B239" s="2577"/>
      <c r="C239" s="2642"/>
      <c r="D239" s="1837" t="s">
        <v>254</v>
      </c>
      <c r="E239" s="1800" t="s">
        <v>255</v>
      </c>
    </row>
    <row r="240" spans="1:92" x14ac:dyDescent="0.25">
      <c r="A240" s="3304" t="s">
        <v>256</v>
      </c>
      <c r="B240" s="3305"/>
      <c r="C240" s="1838"/>
      <c r="D240" s="1807"/>
      <c r="E240" s="1809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309" t="s">
        <v>59</v>
      </c>
      <c r="B260" s="3309"/>
      <c r="C260" s="3246" t="s">
        <v>65</v>
      </c>
      <c r="D260" s="2471"/>
      <c r="E260" s="2472"/>
      <c r="F260" s="3252" t="s">
        <v>6</v>
      </c>
      <c r="G260" s="3252"/>
      <c r="H260" s="3252"/>
      <c r="I260" s="3252"/>
      <c r="J260" s="3252"/>
      <c r="K260" s="3252"/>
      <c r="L260" s="3252"/>
      <c r="M260" s="3252"/>
      <c r="N260" s="3252"/>
      <c r="O260" s="3252"/>
      <c r="P260" s="3308" t="s">
        <v>270</v>
      </c>
      <c r="Q260" s="453"/>
      <c r="R260" s="453"/>
    </row>
    <row r="261" spans="1:49" x14ac:dyDescent="0.25">
      <c r="A261" s="3309"/>
      <c r="B261" s="3309"/>
      <c r="C261" s="2541"/>
      <c r="D261" s="2474"/>
      <c r="E261" s="2475"/>
      <c r="F261" s="3232" t="s">
        <v>159</v>
      </c>
      <c r="G261" s="3256"/>
      <c r="H261" s="3232" t="s">
        <v>139</v>
      </c>
      <c r="I261" s="3256"/>
      <c r="J261" s="3232" t="s">
        <v>109</v>
      </c>
      <c r="K261" s="3256"/>
      <c r="L261" s="3267" t="s">
        <v>110</v>
      </c>
      <c r="M261" s="3269"/>
      <c r="N261" s="3273" t="s">
        <v>140</v>
      </c>
      <c r="O261" s="3269"/>
      <c r="P261" s="2665"/>
      <c r="Q261" s="454"/>
      <c r="R261" s="2673"/>
    </row>
    <row r="262" spans="1:49" x14ac:dyDescent="0.25">
      <c r="A262" s="3309"/>
      <c r="B262" s="3309"/>
      <c r="C262" s="1737" t="s">
        <v>17</v>
      </c>
      <c r="D262" s="455" t="s">
        <v>18</v>
      </c>
      <c r="E262" s="1545" t="s">
        <v>19</v>
      </c>
      <c r="F262" s="19" t="s">
        <v>18</v>
      </c>
      <c r="G262" s="1545" t="s">
        <v>19</v>
      </c>
      <c r="H262" s="19" t="s">
        <v>18</v>
      </c>
      <c r="I262" s="1545" t="s">
        <v>19</v>
      </c>
      <c r="J262" s="19" t="s">
        <v>18</v>
      </c>
      <c r="K262" s="1545" t="s">
        <v>19</v>
      </c>
      <c r="L262" s="1719" t="s">
        <v>18</v>
      </c>
      <c r="M262" s="1542" t="s">
        <v>19</v>
      </c>
      <c r="N262" s="92" t="s">
        <v>18</v>
      </c>
      <c r="O262" s="1768" t="s">
        <v>19</v>
      </c>
      <c r="P262" s="2666"/>
      <c r="Q262" s="454"/>
      <c r="R262" s="2673"/>
    </row>
    <row r="263" spans="1:49" x14ac:dyDescent="0.25">
      <c r="A263" s="3310" t="s">
        <v>170</v>
      </c>
      <c r="B263" s="1839" t="s">
        <v>271</v>
      </c>
      <c r="C263" s="1771">
        <f t="shared" ref="C263:C268" si="73">SUM(D263:E263)</f>
        <v>0</v>
      </c>
      <c r="D263" s="1772">
        <f t="shared" ref="D263:E268" si="74">+F263+H263+J263+L263+N263</f>
        <v>0</v>
      </c>
      <c r="E263" s="1741">
        <f t="shared" si="74"/>
        <v>0</v>
      </c>
      <c r="F263" s="1759"/>
      <c r="G263" s="1729"/>
      <c r="H263" s="1734"/>
      <c r="I263" s="1729"/>
      <c r="J263" s="1734"/>
      <c r="K263" s="1729"/>
      <c r="L263" s="1734"/>
      <c r="M263" s="1729"/>
      <c r="N263" s="1759"/>
      <c r="O263" s="1729"/>
      <c r="P263" s="1840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02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310" t="s">
        <v>174</v>
      </c>
      <c r="B266" s="1839" t="s">
        <v>271</v>
      </c>
      <c r="C266" s="1771">
        <f t="shared" si="73"/>
        <v>0</v>
      </c>
      <c r="D266" s="1772">
        <f t="shared" si="74"/>
        <v>0</v>
      </c>
      <c r="E266" s="1741">
        <f t="shared" si="74"/>
        <v>0</v>
      </c>
      <c r="F266" s="1759"/>
      <c r="G266" s="1729"/>
      <c r="H266" s="1734"/>
      <c r="I266" s="1729"/>
      <c r="J266" s="1734"/>
      <c r="K266" s="1729"/>
      <c r="L266" s="1734"/>
      <c r="M266" s="1729"/>
      <c r="N266" s="1759"/>
      <c r="O266" s="1731"/>
      <c r="P266" s="1841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02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311" t="s">
        <v>25</v>
      </c>
      <c r="B270" s="3311" t="s">
        <v>273</v>
      </c>
      <c r="C270" s="3312" t="s">
        <v>274</v>
      </c>
      <c r="D270" s="2681"/>
      <c r="E270" s="2682"/>
      <c r="F270" s="3313" t="s">
        <v>6</v>
      </c>
      <c r="G270" s="3314"/>
      <c r="H270" s="3314"/>
      <c r="I270" s="3314"/>
      <c r="J270" s="3314"/>
      <c r="K270" s="3314"/>
      <c r="L270" s="3314"/>
      <c r="M270" s="3314"/>
      <c r="N270" s="3314"/>
      <c r="O270" s="3314"/>
      <c r="P270" s="3314"/>
      <c r="Q270" s="3314"/>
      <c r="R270" s="3314"/>
      <c r="S270" s="3314"/>
      <c r="T270" s="3314"/>
      <c r="U270" s="3314"/>
      <c r="V270" s="3314"/>
      <c r="W270" s="3314"/>
      <c r="X270" s="3314"/>
      <c r="Y270" s="3314"/>
      <c r="Z270" s="3314"/>
      <c r="AA270" s="3314"/>
      <c r="AB270" s="3314"/>
      <c r="AC270" s="3314"/>
      <c r="AD270" s="3314"/>
      <c r="AE270" s="3314"/>
      <c r="AF270" s="3314"/>
      <c r="AG270" s="3314"/>
      <c r="AH270" s="3314"/>
      <c r="AI270" s="3314"/>
      <c r="AJ270" s="3314"/>
      <c r="AK270" s="3314"/>
      <c r="AL270" s="3314"/>
      <c r="AM270" s="3315"/>
      <c r="AN270" s="3318" t="s">
        <v>275</v>
      </c>
      <c r="AO270" s="3314"/>
      <c r="AP270" s="3314"/>
      <c r="AQ270" s="3314"/>
      <c r="AR270" s="3314"/>
      <c r="AS270" s="3314"/>
      <c r="AT270" s="3314"/>
      <c r="AU270" s="3315"/>
      <c r="AV270" s="2682" t="s">
        <v>276</v>
      </c>
      <c r="AW270" s="3319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313" t="s">
        <v>159</v>
      </c>
      <c r="G271" s="3320"/>
      <c r="H271" s="3313" t="s">
        <v>139</v>
      </c>
      <c r="I271" s="3320"/>
      <c r="J271" s="3313" t="s">
        <v>109</v>
      </c>
      <c r="K271" s="3320"/>
      <c r="L271" s="3313" t="s">
        <v>110</v>
      </c>
      <c r="M271" s="3320"/>
      <c r="N271" s="3313" t="s">
        <v>140</v>
      </c>
      <c r="O271" s="3320"/>
      <c r="P271" s="3316" t="s">
        <v>160</v>
      </c>
      <c r="Q271" s="3317"/>
      <c r="R271" s="3316" t="s">
        <v>161</v>
      </c>
      <c r="S271" s="3317"/>
      <c r="T271" s="3316" t="s">
        <v>162</v>
      </c>
      <c r="U271" s="3317"/>
      <c r="V271" s="3316" t="s">
        <v>163</v>
      </c>
      <c r="W271" s="3317"/>
      <c r="X271" s="3316" t="s">
        <v>164</v>
      </c>
      <c r="Y271" s="3317"/>
      <c r="Z271" s="3316" t="s">
        <v>165</v>
      </c>
      <c r="AA271" s="3317"/>
      <c r="AB271" s="3316" t="s">
        <v>166</v>
      </c>
      <c r="AC271" s="3317"/>
      <c r="AD271" s="3316" t="s">
        <v>167</v>
      </c>
      <c r="AE271" s="3317"/>
      <c r="AF271" s="3316" t="s">
        <v>142</v>
      </c>
      <c r="AG271" s="3317"/>
      <c r="AH271" s="3316" t="s">
        <v>168</v>
      </c>
      <c r="AI271" s="3317"/>
      <c r="AJ271" s="3316" t="s">
        <v>169</v>
      </c>
      <c r="AK271" s="3317"/>
      <c r="AL271" s="3316" t="s">
        <v>124</v>
      </c>
      <c r="AM271" s="3321"/>
      <c r="AN271" s="3318" t="s">
        <v>277</v>
      </c>
      <c r="AO271" s="3320"/>
      <c r="AP271" s="3313" t="s">
        <v>278</v>
      </c>
      <c r="AQ271" s="3320"/>
      <c r="AR271" s="3313" t="s">
        <v>279</v>
      </c>
      <c r="AS271" s="3320"/>
      <c r="AT271" s="3313" t="s">
        <v>280</v>
      </c>
      <c r="AU271" s="3315"/>
      <c r="AV271" s="2692"/>
      <c r="AW271" s="2820"/>
    </row>
    <row r="272" spans="1:49" x14ac:dyDescent="0.25">
      <c r="A272" s="2679"/>
      <c r="B272" s="2679"/>
      <c r="C272" s="1842" t="s">
        <v>17</v>
      </c>
      <c r="D272" s="471" t="s">
        <v>18</v>
      </c>
      <c r="E272" s="1554" t="s">
        <v>19</v>
      </c>
      <c r="F272" s="1842" t="s">
        <v>18</v>
      </c>
      <c r="G272" s="1554" t="s">
        <v>19</v>
      </c>
      <c r="H272" s="1842" t="s">
        <v>18</v>
      </c>
      <c r="I272" s="1554" t="s">
        <v>19</v>
      </c>
      <c r="J272" s="1842" t="s">
        <v>18</v>
      </c>
      <c r="K272" s="1554" t="s">
        <v>19</v>
      </c>
      <c r="L272" s="1842" t="s">
        <v>18</v>
      </c>
      <c r="M272" s="1554" t="s">
        <v>19</v>
      </c>
      <c r="N272" s="1842" t="s">
        <v>18</v>
      </c>
      <c r="O272" s="1554" t="s">
        <v>19</v>
      </c>
      <c r="P272" s="1842" t="s">
        <v>18</v>
      </c>
      <c r="Q272" s="1554" t="s">
        <v>19</v>
      </c>
      <c r="R272" s="1842" t="s">
        <v>18</v>
      </c>
      <c r="S272" s="1554" t="s">
        <v>19</v>
      </c>
      <c r="T272" s="1842" t="s">
        <v>18</v>
      </c>
      <c r="U272" s="1554" t="s">
        <v>19</v>
      </c>
      <c r="V272" s="1842" t="s">
        <v>18</v>
      </c>
      <c r="W272" s="1554" t="s">
        <v>19</v>
      </c>
      <c r="X272" s="1842" t="s">
        <v>18</v>
      </c>
      <c r="Y272" s="1554" t="s">
        <v>19</v>
      </c>
      <c r="Z272" s="1842" t="s">
        <v>18</v>
      </c>
      <c r="AA272" s="1554" t="s">
        <v>19</v>
      </c>
      <c r="AB272" s="1842" t="s">
        <v>18</v>
      </c>
      <c r="AC272" s="1554" t="s">
        <v>19</v>
      </c>
      <c r="AD272" s="1842" t="s">
        <v>18</v>
      </c>
      <c r="AE272" s="1554" t="s">
        <v>19</v>
      </c>
      <c r="AF272" s="1842" t="s">
        <v>18</v>
      </c>
      <c r="AG272" s="1554" t="s">
        <v>19</v>
      </c>
      <c r="AH272" s="1842" t="s">
        <v>18</v>
      </c>
      <c r="AI272" s="1554" t="s">
        <v>19</v>
      </c>
      <c r="AJ272" s="1842" t="s">
        <v>18</v>
      </c>
      <c r="AK272" s="1554" t="s">
        <v>19</v>
      </c>
      <c r="AL272" s="1842" t="s">
        <v>18</v>
      </c>
      <c r="AM272" s="473" t="s">
        <v>19</v>
      </c>
      <c r="AN272" s="1842" t="s">
        <v>18</v>
      </c>
      <c r="AO272" s="1554" t="s">
        <v>19</v>
      </c>
      <c r="AP272" s="1842" t="s">
        <v>18</v>
      </c>
      <c r="AQ272" s="1554" t="s">
        <v>19</v>
      </c>
      <c r="AR272" s="1842" t="s">
        <v>18</v>
      </c>
      <c r="AS272" s="1554" t="s">
        <v>19</v>
      </c>
      <c r="AT272" s="1842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1843" t="s">
        <v>282</v>
      </c>
      <c r="C273" s="1844">
        <f t="shared" ref="C273:C321" si="75">SUM(D273,E273)</f>
        <v>0</v>
      </c>
      <c r="D273" s="1845">
        <f t="shared" ref="D273:E304" si="76">SUM(F273,H273,J273,L273,N273,P273,R273,T273,V273,X273,Z273,AB273,AD273,AF273,AH273,AJ273,AL273)</f>
        <v>0</v>
      </c>
      <c r="E273" s="1846">
        <f t="shared" si="76"/>
        <v>0</v>
      </c>
      <c r="F273" s="1847"/>
      <c r="G273" s="1848"/>
      <c r="H273" s="1847"/>
      <c r="I273" s="1848"/>
      <c r="J273" s="1847"/>
      <c r="K273" s="1848"/>
      <c r="L273" s="1847"/>
      <c r="M273" s="1848"/>
      <c r="N273" s="1847"/>
      <c r="O273" s="1848"/>
      <c r="P273" s="1847"/>
      <c r="Q273" s="1848"/>
      <c r="R273" s="1847"/>
      <c r="S273" s="1848"/>
      <c r="T273" s="1847"/>
      <c r="U273" s="1848"/>
      <c r="V273" s="1847"/>
      <c r="W273" s="1848"/>
      <c r="X273" s="1847"/>
      <c r="Y273" s="1848"/>
      <c r="Z273" s="1847"/>
      <c r="AA273" s="1848"/>
      <c r="AB273" s="1847"/>
      <c r="AC273" s="1848"/>
      <c r="AD273" s="1847"/>
      <c r="AE273" s="1848"/>
      <c r="AF273" s="1847"/>
      <c r="AG273" s="1848"/>
      <c r="AH273" s="1847"/>
      <c r="AI273" s="1848"/>
      <c r="AJ273" s="1847"/>
      <c r="AK273" s="1848"/>
      <c r="AL273" s="1847"/>
      <c r="AM273" s="1849"/>
      <c r="AN273" s="1844"/>
      <c r="AO273" s="1844"/>
      <c r="AP273" s="1847"/>
      <c r="AQ273" s="1848"/>
      <c r="AR273" s="1847"/>
      <c r="AS273" s="1848"/>
      <c r="AT273" s="1847"/>
      <c r="AU273" s="1849"/>
      <c r="AV273" s="1850"/>
      <c r="AW273" s="1851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641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642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1852" t="s">
        <v>284</v>
      </c>
      <c r="C275" s="1853">
        <f t="shared" si="75"/>
        <v>0</v>
      </c>
      <c r="D275" s="1854">
        <f t="shared" si="76"/>
        <v>0</v>
      </c>
      <c r="E275" s="1855">
        <f t="shared" si="76"/>
        <v>0</v>
      </c>
      <c r="F275" s="1856">
        <f t="shared" ref="F275:AW275" si="77">SUM(F273:F274)</f>
        <v>0</v>
      </c>
      <c r="G275" s="1857">
        <f t="shared" si="77"/>
        <v>0</v>
      </c>
      <c r="H275" s="1856">
        <f t="shared" si="77"/>
        <v>0</v>
      </c>
      <c r="I275" s="1857">
        <f t="shared" si="77"/>
        <v>0</v>
      </c>
      <c r="J275" s="1856">
        <f t="shared" si="77"/>
        <v>0</v>
      </c>
      <c r="K275" s="1858">
        <f t="shared" si="77"/>
        <v>0</v>
      </c>
      <c r="L275" s="1856">
        <f t="shared" si="77"/>
        <v>0</v>
      </c>
      <c r="M275" s="1858">
        <f t="shared" si="77"/>
        <v>0</v>
      </c>
      <c r="N275" s="1856">
        <f t="shared" si="77"/>
        <v>0</v>
      </c>
      <c r="O275" s="1858">
        <f t="shared" si="77"/>
        <v>0</v>
      </c>
      <c r="P275" s="1856">
        <f t="shared" si="77"/>
        <v>0</v>
      </c>
      <c r="Q275" s="1858">
        <f t="shared" si="77"/>
        <v>0</v>
      </c>
      <c r="R275" s="1856">
        <f t="shared" si="77"/>
        <v>0</v>
      </c>
      <c r="S275" s="1858">
        <f t="shared" si="77"/>
        <v>0</v>
      </c>
      <c r="T275" s="1856">
        <f t="shared" si="77"/>
        <v>0</v>
      </c>
      <c r="U275" s="1858">
        <f t="shared" si="77"/>
        <v>0</v>
      </c>
      <c r="V275" s="1856">
        <f t="shared" si="77"/>
        <v>0</v>
      </c>
      <c r="W275" s="1858">
        <f t="shared" si="77"/>
        <v>0</v>
      </c>
      <c r="X275" s="1856">
        <f t="shared" si="77"/>
        <v>0</v>
      </c>
      <c r="Y275" s="1858">
        <f t="shared" si="77"/>
        <v>0</v>
      </c>
      <c r="Z275" s="1856">
        <f t="shared" si="77"/>
        <v>0</v>
      </c>
      <c r="AA275" s="1858">
        <f t="shared" si="77"/>
        <v>0</v>
      </c>
      <c r="AB275" s="1856">
        <f t="shared" si="77"/>
        <v>0</v>
      </c>
      <c r="AC275" s="1858">
        <f t="shared" si="77"/>
        <v>0</v>
      </c>
      <c r="AD275" s="1856">
        <f t="shared" si="77"/>
        <v>0</v>
      </c>
      <c r="AE275" s="1858">
        <f t="shared" si="77"/>
        <v>0</v>
      </c>
      <c r="AF275" s="1856">
        <f t="shared" si="77"/>
        <v>0</v>
      </c>
      <c r="AG275" s="1858">
        <f t="shared" si="77"/>
        <v>0</v>
      </c>
      <c r="AH275" s="1856">
        <f t="shared" si="77"/>
        <v>0</v>
      </c>
      <c r="AI275" s="1858">
        <f t="shared" si="77"/>
        <v>0</v>
      </c>
      <c r="AJ275" s="1856">
        <f t="shared" si="77"/>
        <v>0</v>
      </c>
      <c r="AK275" s="1858">
        <f t="shared" si="77"/>
        <v>0</v>
      </c>
      <c r="AL275" s="1859">
        <f t="shared" si="77"/>
        <v>0</v>
      </c>
      <c r="AM275" s="1860">
        <f t="shared" si="77"/>
        <v>0</v>
      </c>
      <c r="AN275" s="1853">
        <f t="shared" si="77"/>
        <v>0</v>
      </c>
      <c r="AO275" s="1853">
        <f t="shared" si="77"/>
        <v>0</v>
      </c>
      <c r="AP275" s="1856">
        <f t="shared" si="77"/>
        <v>0</v>
      </c>
      <c r="AQ275" s="1858">
        <f t="shared" si="77"/>
        <v>0</v>
      </c>
      <c r="AR275" s="1856">
        <f t="shared" si="77"/>
        <v>0</v>
      </c>
      <c r="AS275" s="1858">
        <f t="shared" si="77"/>
        <v>0</v>
      </c>
      <c r="AT275" s="1859">
        <f t="shared" si="77"/>
        <v>0</v>
      </c>
      <c r="AU275" s="1860">
        <f t="shared" si="77"/>
        <v>0</v>
      </c>
      <c r="AV275" s="1857">
        <f t="shared" si="77"/>
        <v>0</v>
      </c>
      <c r="AW275" s="1861">
        <f t="shared" si="77"/>
        <v>0</v>
      </c>
    </row>
    <row r="276" spans="1:90" ht="15" customHeight="1" x14ac:dyDescent="0.25">
      <c r="A276" s="2698" t="s">
        <v>285</v>
      </c>
      <c r="B276" s="1843" t="s">
        <v>282</v>
      </c>
      <c r="C276" s="1844">
        <f t="shared" si="75"/>
        <v>0</v>
      </c>
      <c r="D276" s="1845">
        <f t="shared" si="76"/>
        <v>0</v>
      </c>
      <c r="E276" s="1846">
        <f t="shared" si="76"/>
        <v>0</v>
      </c>
      <c r="F276" s="1847"/>
      <c r="G276" s="1848"/>
      <c r="H276" s="1847"/>
      <c r="I276" s="1848"/>
      <c r="J276" s="1847"/>
      <c r="K276" s="1848"/>
      <c r="L276" s="1847"/>
      <c r="M276" s="1848"/>
      <c r="N276" s="1847"/>
      <c r="O276" s="1848"/>
      <c r="P276" s="1847"/>
      <c r="Q276" s="1848"/>
      <c r="R276" s="1847"/>
      <c r="S276" s="1848"/>
      <c r="T276" s="1847"/>
      <c r="U276" s="1848"/>
      <c r="V276" s="1847"/>
      <c r="W276" s="1848"/>
      <c r="X276" s="1847"/>
      <c r="Y276" s="1848"/>
      <c r="Z276" s="1847"/>
      <c r="AA276" s="1848"/>
      <c r="AB276" s="1847"/>
      <c r="AC276" s="1848"/>
      <c r="AD276" s="1847"/>
      <c r="AE276" s="1848"/>
      <c r="AF276" s="1847"/>
      <c r="AG276" s="1848"/>
      <c r="AH276" s="1847"/>
      <c r="AI276" s="1848"/>
      <c r="AJ276" s="1847"/>
      <c r="AK276" s="1848"/>
      <c r="AL276" s="1847"/>
      <c r="AM276" s="1849"/>
      <c r="AN276" s="1862"/>
      <c r="AO276" s="1862"/>
      <c r="AP276" s="1863"/>
      <c r="AQ276" s="1864"/>
      <c r="AR276" s="1863"/>
      <c r="AS276" s="1864"/>
      <c r="AT276" s="1863"/>
      <c r="AU276" s="1865"/>
      <c r="AV276" s="1866"/>
      <c r="AW276" s="1841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641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653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1852" t="s">
        <v>284</v>
      </c>
      <c r="C282" s="1853">
        <f t="shared" si="75"/>
        <v>0</v>
      </c>
      <c r="D282" s="1854">
        <f t="shared" si="76"/>
        <v>0</v>
      </c>
      <c r="E282" s="1855">
        <f t="shared" si="76"/>
        <v>0</v>
      </c>
      <c r="F282" s="1856">
        <f t="shared" ref="F282:AM282" si="78">SUM(F276:F281)</f>
        <v>0</v>
      </c>
      <c r="G282" s="1857">
        <f t="shared" si="78"/>
        <v>0</v>
      </c>
      <c r="H282" s="1856">
        <f t="shared" si="78"/>
        <v>0</v>
      </c>
      <c r="I282" s="1857">
        <f t="shared" si="78"/>
        <v>0</v>
      </c>
      <c r="J282" s="1856">
        <f t="shared" si="78"/>
        <v>0</v>
      </c>
      <c r="K282" s="1858">
        <f t="shared" si="78"/>
        <v>0</v>
      </c>
      <c r="L282" s="1856">
        <f t="shared" si="78"/>
        <v>0</v>
      </c>
      <c r="M282" s="1858">
        <f t="shared" si="78"/>
        <v>0</v>
      </c>
      <c r="N282" s="1856">
        <f t="shared" si="78"/>
        <v>0</v>
      </c>
      <c r="O282" s="1858">
        <f t="shared" si="78"/>
        <v>0</v>
      </c>
      <c r="P282" s="1856">
        <f t="shared" si="78"/>
        <v>0</v>
      </c>
      <c r="Q282" s="1858">
        <f t="shared" si="78"/>
        <v>0</v>
      </c>
      <c r="R282" s="1856">
        <f t="shared" si="78"/>
        <v>0</v>
      </c>
      <c r="S282" s="1858">
        <f t="shared" si="78"/>
        <v>0</v>
      </c>
      <c r="T282" s="1856">
        <f t="shared" si="78"/>
        <v>0</v>
      </c>
      <c r="U282" s="1858">
        <f t="shared" si="78"/>
        <v>0</v>
      </c>
      <c r="V282" s="1856">
        <f t="shared" si="78"/>
        <v>0</v>
      </c>
      <c r="W282" s="1858">
        <f t="shared" si="78"/>
        <v>0</v>
      </c>
      <c r="X282" s="1856">
        <f t="shared" si="78"/>
        <v>0</v>
      </c>
      <c r="Y282" s="1858">
        <f t="shared" si="78"/>
        <v>0</v>
      </c>
      <c r="Z282" s="1856">
        <f t="shared" si="78"/>
        <v>0</v>
      </c>
      <c r="AA282" s="1858">
        <f t="shared" si="78"/>
        <v>0</v>
      </c>
      <c r="AB282" s="1856">
        <f t="shared" si="78"/>
        <v>0</v>
      </c>
      <c r="AC282" s="1858">
        <f t="shared" si="78"/>
        <v>0</v>
      </c>
      <c r="AD282" s="1856">
        <f t="shared" si="78"/>
        <v>0</v>
      </c>
      <c r="AE282" s="1858">
        <f t="shared" si="78"/>
        <v>0</v>
      </c>
      <c r="AF282" s="1856">
        <f t="shared" si="78"/>
        <v>0</v>
      </c>
      <c r="AG282" s="1858">
        <f t="shared" si="78"/>
        <v>0</v>
      </c>
      <c r="AH282" s="1856">
        <f t="shared" si="78"/>
        <v>0</v>
      </c>
      <c r="AI282" s="1858">
        <f t="shared" si="78"/>
        <v>0</v>
      </c>
      <c r="AJ282" s="1856">
        <f t="shared" si="78"/>
        <v>0</v>
      </c>
      <c r="AK282" s="1858">
        <f t="shared" si="78"/>
        <v>0</v>
      </c>
      <c r="AL282" s="1859">
        <f t="shared" si="78"/>
        <v>0</v>
      </c>
      <c r="AM282" s="1860">
        <f t="shared" si="78"/>
        <v>0</v>
      </c>
      <c r="AN282" s="1867"/>
      <c r="AO282" s="1867"/>
      <c r="AP282" s="1868"/>
      <c r="AQ282" s="1869"/>
      <c r="AR282" s="1868"/>
      <c r="AS282" s="1869"/>
      <c r="AT282" s="1870"/>
      <c r="AU282" s="1871"/>
      <c r="AV282" s="1872"/>
      <c r="AW282" s="1873"/>
    </row>
    <row r="283" spans="1:90" ht="15" customHeight="1" x14ac:dyDescent="0.25">
      <c r="A283" s="2698" t="s">
        <v>290</v>
      </c>
      <c r="B283" s="1843" t="s">
        <v>282</v>
      </c>
      <c r="C283" s="1844">
        <f t="shared" si="75"/>
        <v>0</v>
      </c>
      <c r="D283" s="1845">
        <f t="shared" si="76"/>
        <v>0</v>
      </c>
      <c r="E283" s="1846">
        <f t="shared" si="76"/>
        <v>0</v>
      </c>
      <c r="F283" s="1847"/>
      <c r="G283" s="1848"/>
      <c r="H283" s="1847"/>
      <c r="I283" s="1848"/>
      <c r="J283" s="1847"/>
      <c r="K283" s="1848"/>
      <c r="L283" s="1847"/>
      <c r="M283" s="1848"/>
      <c r="N283" s="1847"/>
      <c r="O283" s="1848"/>
      <c r="P283" s="1847"/>
      <c r="Q283" s="1848"/>
      <c r="R283" s="1847"/>
      <c r="S283" s="1848"/>
      <c r="T283" s="1847"/>
      <c r="U283" s="1848"/>
      <c r="V283" s="1847"/>
      <c r="W283" s="1848"/>
      <c r="X283" s="1847"/>
      <c r="Y283" s="1848"/>
      <c r="Z283" s="1847"/>
      <c r="AA283" s="1848"/>
      <c r="AB283" s="1847"/>
      <c r="AC283" s="1848"/>
      <c r="AD283" s="1847"/>
      <c r="AE283" s="1848"/>
      <c r="AF283" s="1847"/>
      <c r="AG283" s="1848"/>
      <c r="AH283" s="1847"/>
      <c r="AI283" s="1848"/>
      <c r="AJ283" s="1847"/>
      <c r="AK283" s="1848"/>
      <c r="AL283" s="1847"/>
      <c r="AM283" s="1849"/>
      <c r="AN283" s="1862"/>
      <c r="AO283" s="1862"/>
      <c r="AP283" s="1863"/>
      <c r="AQ283" s="1864"/>
      <c r="AR283" s="1863"/>
      <c r="AS283" s="1864"/>
      <c r="AT283" s="1863"/>
      <c r="AU283" s="1865"/>
      <c r="AV283" s="1866"/>
      <c r="AW283" s="1841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641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653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1852" t="s">
        <v>284</v>
      </c>
      <c r="C289" s="1853">
        <f t="shared" si="75"/>
        <v>0</v>
      </c>
      <c r="D289" s="1854">
        <f t="shared" si="76"/>
        <v>0</v>
      </c>
      <c r="E289" s="1855">
        <f t="shared" si="76"/>
        <v>0</v>
      </c>
      <c r="F289" s="1856">
        <f t="shared" ref="F289:AM289" si="79">SUM(F283:F288)</f>
        <v>0</v>
      </c>
      <c r="G289" s="1857">
        <f t="shared" si="79"/>
        <v>0</v>
      </c>
      <c r="H289" s="1856">
        <f t="shared" si="79"/>
        <v>0</v>
      </c>
      <c r="I289" s="1857">
        <f t="shared" si="79"/>
        <v>0</v>
      </c>
      <c r="J289" s="1856">
        <f t="shared" si="79"/>
        <v>0</v>
      </c>
      <c r="K289" s="1858">
        <f t="shared" si="79"/>
        <v>0</v>
      </c>
      <c r="L289" s="1856">
        <f t="shared" si="79"/>
        <v>0</v>
      </c>
      <c r="M289" s="1858">
        <f t="shared" si="79"/>
        <v>0</v>
      </c>
      <c r="N289" s="1856">
        <f t="shared" si="79"/>
        <v>0</v>
      </c>
      <c r="O289" s="1858">
        <f t="shared" si="79"/>
        <v>0</v>
      </c>
      <c r="P289" s="1856">
        <f t="shared" si="79"/>
        <v>0</v>
      </c>
      <c r="Q289" s="1858">
        <f t="shared" si="79"/>
        <v>0</v>
      </c>
      <c r="R289" s="1856">
        <f t="shared" si="79"/>
        <v>0</v>
      </c>
      <c r="S289" s="1858">
        <f t="shared" si="79"/>
        <v>0</v>
      </c>
      <c r="T289" s="1856">
        <f t="shared" si="79"/>
        <v>0</v>
      </c>
      <c r="U289" s="1858">
        <f t="shared" si="79"/>
        <v>0</v>
      </c>
      <c r="V289" s="1856">
        <f t="shared" si="79"/>
        <v>0</v>
      </c>
      <c r="W289" s="1858">
        <f t="shared" si="79"/>
        <v>0</v>
      </c>
      <c r="X289" s="1856">
        <f t="shared" si="79"/>
        <v>0</v>
      </c>
      <c r="Y289" s="1858">
        <f t="shared" si="79"/>
        <v>0</v>
      </c>
      <c r="Z289" s="1856">
        <f t="shared" si="79"/>
        <v>0</v>
      </c>
      <c r="AA289" s="1858">
        <f t="shared" si="79"/>
        <v>0</v>
      </c>
      <c r="AB289" s="1856">
        <f t="shared" si="79"/>
        <v>0</v>
      </c>
      <c r="AC289" s="1858">
        <f t="shared" si="79"/>
        <v>0</v>
      </c>
      <c r="AD289" s="1856">
        <f t="shared" si="79"/>
        <v>0</v>
      </c>
      <c r="AE289" s="1858">
        <f t="shared" si="79"/>
        <v>0</v>
      </c>
      <c r="AF289" s="1856">
        <f t="shared" si="79"/>
        <v>0</v>
      </c>
      <c r="AG289" s="1858">
        <f t="shared" si="79"/>
        <v>0</v>
      </c>
      <c r="AH289" s="1856">
        <f t="shared" si="79"/>
        <v>0</v>
      </c>
      <c r="AI289" s="1858">
        <f t="shared" si="79"/>
        <v>0</v>
      </c>
      <c r="AJ289" s="1856">
        <f t="shared" si="79"/>
        <v>0</v>
      </c>
      <c r="AK289" s="1858">
        <f t="shared" si="79"/>
        <v>0</v>
      </c>
      <c r="AL289" s="1859">
        <f t="shared" si="79"/>
        <v>0</v>
      </c>
      <c r="AM289" s="1860">
        <f t="shared" si="79"/>
        <v>0</v>
      </c>
      <c r="AN289" s="1867"/>
      <c r="AO289" s="1867"/>
      <c r="AP289" s="1868"/>
      <c r="AQ289" s="1869"/>
      <c r="AR289" s="1868"/>
      <c r="AS289" s="1869"/>
      <c r="AT289" s="1870"/>
      <c r="AU289" s="1871"/>
      <c r="AV289" s="1872"/>
      <c r="AW289" s="1873"/>
    </row>
    <row r="290" spans="1:49" ht="15" customHeight="1" x14ac:dyDescent="0.25">
      <c r="A290" s="2698" t="s">
        <v>291</v>
      </c>
      <c r="B290" s="1843" t="s">
        <v>282</v>
      </c>
      <c r="C290" s="1844">
        <f t="shared" si="75"/>
        <v>0</v>
      </c>
      <c r="D290" s="1845">
        <f t="shared" si="76"/>
        <v>0</v>
      </c>
      <c r="E290" s="1846">
        <f t="shared" si="76"/>
        <v>0</v>
      </c>
      <c r="F290" s="1847"/>
      <c r="G290" s="1848"/>
      <c r="H290" s="1847"/>
      <c r="I290" s="1848"/>
      <c r="J290" s="1847"/>
      <c r="K290" s="1848"/>
      <c r="L290" s="1847"/>
      <c r="M290" s="1848"/>
      <c r="N290" s="1847"/>
      <c r="O290" s="1848"/>
      <c r="P290" s="1847"/>
      <c r="Q290" s="1848"/>
      <c r="R290" s="1847"/>
      <c r="S290" s="1848"/>
      <c r="T290" s="1847"/>
      <c r="U290" s="1848"/>
      <c r="V290" s="1847"/>
      <c r="W290" s="1848"/>
      <c r="X290" s="1847"/>
      <c r="Y290" s="1848"/>
      <c r="Z290" s="1847"/>
      <c r="AA290" s="1848"/>
      <c r="AB290" s="1847"/>
      <c r="AC290" s="1848"/>
      <c r="AD290" s="1847"/>
      <c r="AE290" s="1848"/>
      <c r="AF290" s="1847"/>
      <c r="AG290" s="1848"/>
      <c r="AH290" s="1847"/>
      <c r="AI290" s="1848"/>
      <c r="AJ290" s="1847"/>
      <c r="AK290" s="1848"/>
      <c r="AL290" s="1847"/>
      <c r="AM290" s="1849"/>
      <c r="AN290" s="1862"/>
      <c r="AO290" s="1862"/>
      <c r="AP290" s="1863"/>
      <c r="AQ290" s="1864"/>
      <c r="AR290" s="1863"/>
      <c r="AS290" s="1864"/>
      <c r="AT290" s="1863"/>
      <c r="AU290" s="1865"/>
      <c r="AV290" s="1866"/>
      <c r="AW290" s="1841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641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653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1852" t="s">
        <v>284</v>
      </c>
      <c r="C301" s="1853">
        <f t="shared" si="75"/>
        <v>0</v>
      </c>
      <c r="D301" s="1854">
        <f t="shared" si="76"/>
        <v>0</v>
      </c>
      <c r="E301" s="1855">
        <f t="shared" si="76"/>
        <v>0</v>
      </c>
      <c r="F301" s="1856">
        <f t="shared" ref="F301:AM301" si="80">SUM(F290:F300)</f>
        <v>0</v>
      </c>
      <c r="G301" s="1857">
        <f t="shared" si="80"/>
        <v>0</v>
      </c>
      <c r="H301" s="1856">
        <f t="shared" si="80"/>
        <v>0</v>
      </c>
      <c r="I301" s="1857">
        <f t="shared" si="80"/>
        <v>0</v>
      </c>
      <c r="J301" s="1856">
        <f t="shared" si="80"/>
        <v>0</v>
      </c>
      <c r="K301" s="1858">
        <f t="shared" si="80"/>
        <v>0</v>
      </c>
      <c r="L301" s="1856">
        <f t="shared" si="80"/>
        <v>0</v>
      </c>
      <c r="M301" s="1858">
        <f t="shared" si="80"/>
        <v>0</v>
      </c>
      <c r="N301" s="1856">
        <f t="shared" si="80"/>
        <v>0</v>
      </c>
      <c r="O301" s="1858">
        <f t="shared" si="80"/>
        <v>0</v>
      </c>
      <c r="P301" s="1856">
        <f t="shared" si="80"/>
        <v>0</v>
      </c>
      <c r="Q301" s="1858">
        <f t="shared" si="80"/>
        <v>0</v>
      </c>
      <c r="R301" s="1856">
        <f t="shared" si="80"/>
        <v>0</v>
      </c>
      <c r="S301" s="1858">
        <f t="shared" si="80"/>
        <v>0</v>
      </c>
      <c r="T301" s="1856">
        <f t="shared" si="80"/>
        <v>0</v>
      </c>
      <c r="U301" s="1858">
        <f t="shared" si="80"/>
        <v>0</v>
      </c>
      <c r="V301" s="1856">
        <f t="shared" si="80"/>
        <v>0</v>
      </c>
      <c r="W301" s="1858">
        <f t="shared" si="80"/>
        <v>0</v>
      </c>
      <c r="X301" s="1856">
        <f t="shared" si="80"/>
        <v>0</v>
      </c>
      <c r="Y301" s="1858">
        <f t="shared" si="80"/>
        <v>0</v>
      </c>
      <c r="Z301" s="1856">
        <f t="shared" si="80"/>
        <v>0</v>
      </c>
      <c r="AA301" s="1858">
        <f t="shared" si="80"/>
        <v>0</v>
      </c>
      <c r="AB301" s="1856">
        <f t="shared" si="80"/>
        <v>0</v>
      </c>
      <c r="AC301" s="1858">
        <f t="shared" si="80"/>
        <v>0</v>
      </c>
      <c r="AD301" s="1856">
        <f t="shared" si="80"/>
        <v>0</v>
      </c>
      <c r="AE301" s="1858">
        <f t="shared" si="80"/>
        <v>0</v>
      </c>
      <c r="AF301" s="1856">
        <f t="shared" si="80"/>
        <v>0</v>
      </c>
      <c r="AG301" s="1858">
        <f t="shared" si="80"/>
        <v>0</v>
      </c>
      <c r="AH301" s="1856">
        <f t="shared" si="80"/>
        <v>0</v>
      </c>
      <c r="AI301" s="1858">
        <f t="shared" si="80"/>
        <v>0</v>
      </c>
      <c r="AJ301" s="1856">
        <f t="shared" si="80"/>
        <v>0</v>
      </c>
      <c r="AK301" s="1858">
        <f t="shared" si="80"/>
        <v>0</v>
      </c>
      <c r="AL301" s="1859">
        <f t="shared" si="80"/>
        <v>0</v>
      </c>
      <c r="AM301" s="1860">
        <f t="shared" si="80"/>
        <v>0</v>
      </c>
      <c r="AN301" s="1867"/>
      <c r="AO301" s="1867"/>
      <c r="AP301" s="1868"/>
      <c r="AQ301" s="1869"/>
      <c r="AR301" s="1868"/>
      <c r="AS301" s="1869"/>
      <c r="AT301" s="1870"/>
      <c r="AU301" s="1871"/>
      <c r="AV301" s="1872"/>
      <c r="AW301" s="1873"/>
    </row>
    <row r="302" spans="1:49" ht="15" customHeight="1" x14ac:dyDescent="0.25">
      <c r="A302" s="2698" t="s">
        <v>297</v>
      </c>
      <c r="B302" s="1843" t="s">
        <v>282</v>
      </c>
      <c r="C302" s="1844">
        <f t="shared" si="75"/>
        <v>0</v>
      </c>
      <c r="D302" s="1845">
        <f t="shared" si="76"/>
        <v>0</v>
      </c>
      <c r="E302" s="1846">
        <f t="shared" si="76"/>
        <v>0</v>
      </c>
      <c r="F302" s="1847"/>
      <c r="G302" s="1848"/>
      <c r="H302" s="1847"/>
      <c r="I302" s="1848"/>
      <c r="J302" s="1847"/>
      <c r="K302" s="1848"/>
      <c r="L302" s="1847"/>
      <c r="M302" s="1848"/>
      <c r="N302" s="1847"/>
      <c r="O302" s="1848"/>
      <c r="P302" s="1847"/>
      <c r="Q302" s="1848"/>
      <c r="R302" s="1847"/>
      <c r="S302" s="1848"/>
      <c r="T302" s="1847"/>
      <c r="U302" s="1848"/>
      <c r="V302" s="1847"/>
      <c r="W302" s="1848"/>
      <c r="X302" s="1847"/>
      <c r="Y302" s="1848"/>
      <c r="Z302" s="1847"/>
      <c r="AA302" s="1848"/>
      <c r="AB302" s="1847"/>
      <c r="AC302" s="1848"/>
      <c r="AD302" s="1847"/>
      <c r="AE302" s="1848"/>
      <c r="AF302" s="1847"/>
      <c r="AG302" s="1848"/>
      <c r="AH302" s="1847"/>
      <c r="AI302" s="1848"/>
      <c r="AJ302" s="1847"/>
      <c r="AK302" s="1848"/>
      <c r="AL302" s="1847"/>
      <c r="AM302" s="1849"/>
      <c r="AN302" s="1862"/>
      <c r="AO302" s="1862"/>
      <c r="AP302" s="1863"/>
      <c r="AQ302" s="1864"/>
      <c r="AR302" s="1863"/>
      <c r="AS302" s="1864"/>
      <c r="AT302" s="1863"/>
      <c r="AU302" s="1865"/>
      <c r="AV302" s="1866"/>
      <c r="AW302" s="1841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641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653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1852" t="s">
        <v>284</v>
      </c>
      <c r="C313" s="1853">
        <f t="shared" si="75"/>
        <v>0</v>
      </c>
      <c r="D313" s="1854">
        <f t="shared" si="81"/>
        <v>0</v>
      </c>
      <c r="E313" s="1855">
        <f t="shared" si="81"/>
        <v>0</v>
      </c>
      <c r="F313" s="1856">
        <f t="shared" ref="F313:AM313" si="82">SUM(F302:F312)</f>
        <v>0</v>
      </c>
      <c r="G313" s="1857">
        <f t="shared" si="82"/>
        <v>0</v>
      </c>
      <c r="H313" s="1856">
        <f t="shared" si="82"/>
        <v>0</v>
      </c>
      <c r="I313" s="1857">
        <f t="shared" si="82"/>
        <v>0</v>
      </c>
      <c r="J313" s="1856">
        <f t="shared" si="82"/>
        <v>0</v>
      </c>
      <c r="K313" s="1858">
        <f t="shared" si="82"/>
        <v>0</v>
      </c>
      <c r="L313" s="1856">
        <f t="shared" si="82"/>
        <v>0</v>
      </c>
      <c r="M313" s="1858">
        <f t="shared" si="82"/>
        <v>0</v>
      </c>
      <c r="N313" s="1856">
        <f t="shared" si="82"/>
        <v>0</v>
      </c>
      <c r="O313" s="1858">
        <f t="shared" si="82"/>
        <v>0</v>
      </c>
      <c r="P313" s="1856">
        <f t="shared" si="82"/>
        <v>0</v>
      </c>
      <c r="Q313" s="1858">
        <f t="shared" si="82"/>
        <v>0</v>
      </c>
      <c r="R313" s="1856">
        <f t="shared" si="82"/>
        <v>0</v>
      </c>
      <c r="S313" s="1858">
        <f t="shared" si="82"/>
        <v>0</v>
      </c>
      <c r="T313" s="1856">
        <f t="shared" si="82"/>
        <v>0</v>
      </c>
      <c r="U313" s="1858">
        <f t="shared" si="82"/>
        <v>0</v>
      </c>
      <c r="V313" s="1856">
        <f t="shared" si="82"/>
        <v>0</v>
      </c>
      <c r="W313" s="1858">
        <f t="shared" si="82"/>
        <v>0</v>
      </c>
      <c r="X313" s="1856">
        <f t="shared" si="82"/>
        <v>0</v>
      </c>
      <c r="Y313" s="1858">
        <f t="shared" si="82"/>
        <v>0</v>
      </c>
      <c r="Z313" s="1856">
        <f t="shared" si="82"/>
        <v>0</v>
      </c>
      <c r="AA313" s="1858">
        <f t="shared" si="82"/>
        <v>0</v>
      </c>
      <c r="AB313" s="1856">
        <f t="shared" si="82"/>
        <v>0</v>
      </c>
      <c r="AC313" s="1858">
        <f t="shared" si="82"/>
        <v>0</v>
      </c>
      <c r="AD313" s="1856">
        <f t="shared" si="82"/>
        <v>0</v>
      </c>
      <c r="AE313" s="1858">
        <f t="shared" si="82"/>
        <v>0</v>
      </c>
      <c r="AF313" s="1856">
        <f t="shared" si="82"/>
        <v>0</v>
      </c>
      <c r="AG313" s="1858">
        <f t="shared" si="82"/>
        <v>0</v>
      </c>
      <c r="AH313" s="1856">
        <f t="shared" si="82"/>
        <v>0</v>
      </c>
      <c r="AI313" s="1858">
        <f t="shared" si="82"/>
        <v>0</v>
      </c>
      <c r="AJ313" s="1856">
        <f t="shared" si="82"/>
        <v>0</v>
      </c>
      <c r="AK313" s="1858">
        <f t="shared" si="82"/>
        <v>0</v>
      </c>
      <c r="AL313" s="1859">
        <f t="shared" si="82"/>
        <v>0</v>
      </c>
      <c r="AM313" s="1860">
        <f t="shared" si="82"/>
        <v>0</v>
      </c>
      <c r="AN313" s="1867"/>
      <c r="AO313" s="1867"/>
      <c r="AP313" s="1868"/>
      <c r="AQ313" s="1869"/>
      <c r="AR313" s="1868"/>
      <c r="AS313" s="1869"/>
      <c r="AT313" s="1870"/>
      <c r="AU313" s="1871"/>
      <c r="AV313" s="1872"/>
      <c r="AW313" s="1873"/>
    </row>
    <row r="314" spans="1:49" ht="15" customHeight="1" x14ac:dyDescent="0.25">
      <c r="A314" s="2698" t="s">
        <v>298</v>
      </c>
      <c r="B314" s="1843" t="s">
        <v>282</v>
      </c>
      <c r="C314" s="1844">
        <f t="shared" si="75"/>
        <v>0</v>
      </c>
      <c r="D314" s="1845">
        <f t="shared" si="81"/>
        <v>0</v>
      </c>
      <c r="E314" s="1846">
        <f t="shared" si="81"/>
        <v>0</v>
      </c>
      <c r="F314" s="1847"/>
      <c r="G314" s="1848"/>
      <c r="H314" s="1847"/>
      <c r="I314" s="1848"/>
      <c r="J314" s="1847"/>
      <c r="K314" s="1848"/>
      <c r="L314" s="1847"/>
      <c r="M314" s="1848"/>
      <c r="N314" s="1847"/>
      <c r="O314" s="1848"/>
      <c r="P314" s="1847"/>
      <c r="Q314" s="1848"/>
      <c r="R314" s="1847"/>
      <c r="S314" s="1848"/>
      <c r="T314" s="1847"/>
      <c r="U314" s="1848"/>
      <c r="V314" s="1847"/>
      <c r="W314" s="1848"/>
      <c r="X314" s="1847"/>
      <c r="Y314" s="1848"/>
      <c r="Z314" s="1847"/>
      <c r="AA314" s="1848"/>
      <c r="AB314" s="1847"/>
      <c r="AC314" s="1848"/>
      <c r="AD314" s="1847"/>
      <c r="AE314" s="1848"/>
      <c r="AF314" s="1847"/>
      <c r="AG314" s="1848"/>
      <c r="AH314" s="1847"/>
      <c r="AI314" s="1848"/>
      <c r="AJ314" s="1847"/>
      <c r="AK314" s="1848"/>
      <c r="AL314" s="1847"/>
      <c r="AM314" s="1849"/>
      <c r="AN314" s="1862"/>
      <c r="AO314" s="1862"/>
      <c r="AP314" s="1863"/>
      <c r="AQ314" s="1864"/>
      <c r="AR314" s="1863"/>
      <c r="AS314" s="1864"/>
      <c r="AT314" s="1863"/>
      <c r="AU314" s="1865"/>
      <c r="AV314" s="1866"/>
      <c r="AW314" s="1841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641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653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1852" t="s">
        <v>284</v>
      </c>
      <c r="C320" s="1853">
        <f t="shared" si="75"/>
        <v>0</v>
      </c>
      <c r="D320" s="1854">
        <f t="shared" si="81"/>
        <v>0</v>
      </c>
      <c r="E320" s="1874">
        <f t="shared" si="81"/>
        <v>0</v>
      </c>
      <c r="F320" s="1875">
        <f t="shared" ref="F320:AM320" si="83">SUM(F314:F319)</f>
        <v>0</v>
      </c>
      <c r="G320" s="1858">
        <f t="shared" si="83"/>
        <v>0</v>
      </c>
      <c r="H320" s="1875">
        <f t="shared" si="83"/>
        <v>0</v>
      </c>
      <c r="I320" s="1858">
        <f t="shared" si="83"/>
        <v>0</v>
      </c>
      <c r="J320" s="1875">
        <f t="shared" si="83"/>
        <v>0</v>
      </c>
      <c r="K320" s="1858">
        <f t="shared" si="83"/>
        <v>0</v>
      </c>
      <c r="L320" s="1875">
        <f t="shared" si="83"/>
        <v>0</v>
      </c>
      <c r="M320" s="1858">
        <f t="shared" si="83"/>
        <v>0</v>
      </c>
      <c r="N320" s="1875">
        <f t="shared" si="83"/>
        <v>0</v>
      </c>
      <c r="O320" s="1858">
        <f t="shared" si="83"/>
        <v>0</v>
      </c>
      <c r="P320" s="1875">
        <f t="shared" si="83"/>
        <v>0</v>
      </c>
      <c r="Q320" s="1858">
        <f t="shared" si="83"/>
        <v>0</v>
      </c>
      <c r="R320" s="1875">
        <f t="shared" si="83"/>
        <v>0</v>
      </c>
      <c r="S320" s="1858">
        <f t="shared" si="83"/>
        <v>0</v>
      </c>
      <c r="T320" s="1875">
        <f t="shared" si="83"/>
        <v>0</v>
      </c>
      <c r="U320" s="1858">
        <f t="shared" si="83"/>
        <v>0</v>
      </c>
      <c r="V320" s="1875">
        <f t="shared" si="83"/>
        <v>0</v>
      </c>
      <c r="W320" s="1858">
        <f t="shared" si="83"/>
        <v>0</v>
      </c>
      <c r="X320" s="1875">
        <f t="shared" si="83"/>
        <v>0</v>
      </c>
      <c r="Y320" s="1858">
        <f t="shared" si="83"/>
        <v>0</v>
      </c>
      <c r="Z320" s="1875">
        <f t="shared" si="83"/>
        <v>0</v>
      </c>
      <c r="AA320" s="1858">
        <f t="shared" si="83"/>
        <v>0</v>
      </c>
      <c r="AB320" s="1875">
        <f t="shared" si="83"/>
        <v>0</v>
      </c>
      <c r="AC320" s="1858">
        <f t="shared" si="83"/>
        <v>0</v>
      </c>
      <c r="AD320" s="1875">
        <f t="shared" si="83"/>
        <v>0</v>
      </c>
      <c r="AE320" s="1858">
        <f t="shared" si="83"/>
        <v>0</v>
      </c>
      <c r="AF320" s="1875">
        <f t="shared" si="83"/>
        <v>0</v>
      </c>
      <c r="AG320" s="1858">
        <f t="shared" si="83"/>
        <v>0</v>
      </c>
      <c r="AH320" s="1875">
        <f t="shared" si="83"/>
        <v>0</v>
      </c>
      <c r="AI320" s="1858">
        <f t="shared" si="83"/>
        <v>0</v>
      </c>
      <c r="AJ320" s="1875">
        <f t="shared" si="83"/>
        <v>0</v>
      </c>
      <c r="AK320" s="1858">
        <f t="shared" si="83"/>
        <v>0</v>
      </c>
      <c r="AL320" s="1876">
        <f t="shared" si="83"/>
        <v>0</v>
      </c>
      <c r="AM320" s="1860">
        <f t="shared" si="83"/>
        <v>0</v>
      </c>
      <c r="AN320" s="1877"/>
      <c r="AO320" s="1877"/>
      <c r="AP320" s="1878"/>
      <c r="AQ320" s="1879"/>
      <c r="AR320" s="1878"/>
      <c r="AS320" s="1879"/>
      <c r="AT320" s="1880"/>
      <c r="AU320" s="1881"/>
      <c r="AV320" s="1882"/>
      <c r="AW320" s="1883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1858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322" t="s">
        <v>25</v>
      </c>
      <c r="B323" s="3323" t="s">
        <v>301</v>
      </c>
      <c r="C323" s="3324" t="s">
        <v>302</v>
      </c>
      <c r="D323" s="3325"/>
      <c r="E323" s="3325"/>
      <c r="F323" s="3325"/>
      <c r="G323" s="3325"/>
      <c r="H323" s="3325"/>
      <c r="I323" s="3325"/>
      <c r="J323" s="3325"/>
      <c r="K323" s="3326"/>
      <c r="L323" s="3327" t="s">
        <v>303</v>
      </c>
      <c r="M323" s="3328"/>
      <c r="N323" s="3328"/>
      <c r="O323" s="3328"/>
      <c r="P323" s="3328"/>
      <c r="Q323" s="3328"/>
      <c r="R323" s="3328"/>
      <c r="S323" s="3328"/>
      <c r="T323" s="3329"/>
      <c r="U323" s="3327" t="s">
        <v>304</v>
      </c>
      <c r="V323" s="3328"/>
      <c r="W323" s="3328"/>
      <c r="X323" s="3328"/>
      <c r="Y323" s="3328"/>
      <c r="Z323" s="3328"/>
      <c r="AA323" s="3328"/>
      <c r="AB323" s="3328"/>
      <c r="AC323" s="3330"/>
      <c r="AD323" s="2476" t="s">
        <v>28</v>
      </c>
      <c r="AE323" s="3269" t="s">
        <v>29</v>
      </c>
    </row>
    <row r="324" spans="1:90" ht="15" customHeight="1" x14ac:dyDescent="0.25">
      <c r="A324" s="2824"/>
      <c r="B324" s="2826"/>
      <c r="C324" s="3334" t="s">
        <v>65</v>
      </c>
      <c r="D324" s="3335"/>
      <c r="E324" s="3336"/>
      <c r="F324" s="3331" t="s">
        <v>305</v>
      </c>
      <c r="G324" s="3331"/>
      <c r="H324" s="3331" t="s">
        <v>306</v>
      </c>
      <c r="I324" s="3331"/>
      <c r="J324" s="3332" t="s">
        <v>307</v>
      </c>
      <c r="K324" s="3332"/>
      <c r="L324" s="3334" t="s">
        <v>65</v>
      </c>
      <c r="M324" s="3335"/>
      <c r="N324" s="3336"/>
      <c r="O324" s="3331" t="s">
        <v>305</v>
      </c>
      <c r="P324" s="3331"/>
      <c r="Q324" s="3331" t="s">
        <v>306</v>
      </c>
      <c r="R324" s="3331"/>
      <c r="S324" s="3332" t="s">
        <v>307</v>
      </c>
      <c r="T324" s="3332"/>
      <c r="U324" s="3334" t="s">
        <v>65</v>
      </c>
      <c r="V324" s="3335"/>
      <c r="W324" s="3336"/>
      <c r="X324" s="3331" t="s">
        <v>305</v>
      </c>
      <c r="Y324" s="3331"/>
      <c r="Z324" s="3331" t="s">
        <v>306</v>
      </c>
      <c r="AA324" s="3331"/>
      <c r="AB324" s="3332" t="s">
        <v>307</v>
      </c>
      <c r="AC324" s="3333"/>
      <c r="AD324" s="2476"/>
      <c r="AE324" s="3269"/>
    </row>
    <row r="325" spans="1:90" ht="21" x14ac:dyDescent="0.25">
      <c r="A325" s="2824"/>
      <c r="B325" s="2826"/>
      <c r="C325" s="1884" t="s">
        <v>308</v>
      </c>
      <c r="D325" s="523" t="s">
        <v>18</v>
      </c>
      <c r="E325" s="1885" t="s">
        <v>19</v>
      </c>
      <c r="F325" s="1886" t="s">
        <v>18</v>
      </c>
      <c r="G325" s="1887" t="s">
        <v>19</v>
      </c>
      <c r="H325" s="1886" t="s">
        <v>18</v>
      </c>
      <c r="I325" s="1887" t="s">
        <v>19</v>
      </c>
      <c r="J325" s="1886" t="s">
        <v>18</v>
      </c>
      <c r="K325" s="1887" t="s">
        <v>19</v>
      </c>
      <c r="L325" s="1886" t="s">
        <v>308</v>
      </c>
      <c r="M325" s="1888" t="s">
        <v>18</v>
      </c>
      <c r="N325" s="1889" t="s">
        <v>19</v>
      </c>
      <c r="O325" s="1886" t="s">
        <v>18</v>
      </c>
      <c r="P325" s="1889" t="s">
        <v>19</v>
      </c>
      <c r="Q325" s="1886" t="s">
        <v>18</v>
      </c>
      <c r="R325" s="1889" t="s">
        <v>19</v>
      </c>
      <c r="S325" s="1886" t="s">
        <v>18</v>
      </c>
      <c r="T325" s="1889" t="s">
        <v>19</v>
      </c>
      <c r="U325" s="1886" t="s">
        <v>308</v>
      </c>
      <c r="V325" s="524" t="s">
        <v>18</v>
      </c>
      <c r="W325" s="1887" t="s">
        <v>19</v>
      </c>
      <c r="X325" s="1886" t="s">
        <v>18</v>
      </c>
      <c r="Y325" s="1887" t="s">
        <v>19</v>
      </c>
      <c r="Z325" s="1886" t="s">
        <v>18</v>
      </c>
      <c r="AA325" s="1887" t="s">
        <v>19</v>
      </c>
      <c r="AB325" s="1886" t="s">
        <v>18</v>
      </c>
      <c r="AC325" s="1890" t="s">
        <v>19</v>
      </c>
      <c r="AD325" s="2476"/>
      <c r="AE325" s="3269"/>
    </row>
    <row r="326" spans="1:90" ht="42" x14ac:dyDescent="0.25">
      <c r="A326" s="1891" t="s">
        <v>309</v>
      </c>
      <c r="B326" s="1892">
        <f>SUM(C326+L326+U326)</f>
        <v>0</v>
      </c>
      <c r="C326" s="1893">
        <f>SUM(D326:E326)</f>
        <v>0</v>
      </c>
      <c r="D326" s="1772">
        <f>SUM(F326+H326+J326)</f>
        <v>0</v>
      </c>
      <c r="E326" s="1782">
        <f>SUM(G326+I326+K326)</f>
        <v>0</v>
      </c>
      <c r="F326" s="1734"/>
      <c r="G326" s="1729"/>
      <c r="H326" s="1734"/>
      <c r="I326" s="1729"/>
      <c r="J326" s="1734"/>
      <c r="K326" s="1729"/>
      <c r="L326" s="1894">
        <f>SUM(M326:N326)</f>
        <v>0</v>
      </c>
      <c r="M326" s="1772">
        <f>SUM(O326+Q326+S326)</f>
        <v>0</v>
      </c>
      <c r="N326" s="1741">
        <f>SUM(P326+R326+T326)</f>
        <v>0</v>
      </c>
      <c r="O326" s="1734"/>
      <c r="P326" s="1736"/>
      <c r="Q326" s="1734"/>
      <c r="R326" s="1736"/>
      <c r="S326" s="1734"/>
      <c r="T326" s="1736"/>
      <c r="U326" s="1771">
        <f>SUM(V326:W326)</f>
        <v>0</v>
      </c>
      <c r="V326" s="1772">
        <f>SUM(X326+Z326+AB326)</f>
        <v>0</v>
      </c>
      <c r="W326" s="1782">
        <f>SUM(Y326+AA326+AC326)</f>
        <v>0</v>
      </c>
      <c r="X326" s="1734"/>
      <c r="Y326" s="1729"/>
      <c r="Z326" s="1734"/>
      <c r="AA326" s="1729"/>
      <c r="AB326" s="1734"/>
      <c r="AC326" s="1895"/>
      <c r="AD326" s="1783"/>
      <c r="AE326" s="1729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543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1891" t="s">
        <v>311</v>
      </c>
      <c r="B328" s="1892">
        <f t="shared" ref="B328:B332" si="94">SUM(C328+L328+U328)</f>
        <v>0</v>
      </c>
      <c r="C328" s="1893">
        <f t="shared" si="86"/>
        <v>0</v>
      </c>
      <c r="D328" s="1896">
        <f t="shared" si="87"/>
        <v>0</v>
      </c>
      <c r="E328" s="1897">
        <f t="shared" si="87"/>
        <v>0</v>
      </c>
      <c r="F328" s="1734"/>
      <c r="G328" s="1729"/>
      <c r="H328" s="1734"/>
      <c r="I328" s="1729"/>
      <c r="J328" s="1734"/>
      <c r="K328" s="1729"/>
      <c r="L328" s="1894">
        <f>SUM(M328:N328)</f>
        <v>0</v>
      </c>
      <c r="M328" s="1772">
        <f>SUM(O328+Q328+S328)</f>
        <v>0</v>
      </c>
      <c r="N328" s="1741">
        <f>SUM(P328+R328+T328)</f>
        <v>0</v>
      </c>
      <c r="O328" s="1734"/>
      <c r="P328" s="1736"/>
      <c r="Q328" s="1734"/>
      <c r="R328" s="1736"/>
      <c r="S328" s="1734"/>
      <c r="T328" s="1736"/>
      <c r="U328" s="1771">
        <f t="shared" si="88"/>
        <v>0</v>
      </c>
      <c r="V328" s="1772">
        <f t="shared" si="89"/>
        <v>0</v>
      </c>
      <c r="W328" s="1782">
        <f t="shared" si="89"/>
        <v>0</v>
      </c>
      <c r="X328" s="1734"/>
      <c r="Y328" s="1729"/>
      <c r="Z328" s="1734"/>
      <c r="AA328" s="1729"/>
      <c r="AB328" s="1734"/>
      <c r="AC328" s="1895"/>
      <c r="AD328" s="1783"/>
      <c r="AE328" s="1729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543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1891" t="s">
        <v>313</v>
      </c>
      <c r="B330" s="1892">
        <f t="shared" si="94"/>
        <v>0</v>
      </c>
      <c r="C330" s="1893">
        <f t="shared" si="86"/>
        <v>0</v>
      </c>
      <c r="D330" s="1896">
        <f t="shared" si="87"/>
        <v>0</v>
      </c>
      <c r="E330" s="1897">
        <f t="shared" si="87"/>
        <v>0</v>
      </c>
      <c r="F330" s="1734"/>
      <c r="G330" s="1729"/>
      <c r="H330" s="1734"/>
      <c r="I330" s="1729"/>
      <c r="J330" s="1734"/>
      <c r="K330" s="1729"/>
      <c r="L330" s="1894">
        <f>SUM(M330:N330)</f>
        <v>0</v>
      </c>
      <c r="M330" s="1772">
        <f>SUM(O330+Q330+S330)</f>
        <v>0</v>
      </c>
      <c r="N330" s="1741">
        <f>SUM(P330+R330+T330)</f>
        <v>0</v>
      </c>
      <c r="O330" s="1734"/>
      <c r="P330" s="1736"/>
      <c r="Q330" s="1734"/>
      <c r="R330" s="1736"/>
      <c r="S330" s="1734"/>
      <c r="T330" s="1736"/>
      <c r="U330" s="1771">
        <f t="shared" si="88"/>
        <v>0</v>
      </c>
      <c r="V330" s="1772">
        <f t="shared" si="89"/>
        <v>0</v>
      </c>
      <c r="W330" s="1782">
        <f t="shared" si="89"/>
        <v>0</v>
      </c>
      <c r="X330" s="1734"/>
      <c r="Y330" s="1729"/>
      <c r="Z330" s="1734"/>
      <c r="AA330" s="1729"/>
      <c r="AB330" s="1734"/>
      <c r="AC330" s="1895"/>
      <c r="AD330" s="1783"/>
      <c r="AE330" s="1729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543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02">
        <f>SUM(P332+R332+T332)</f>
        <v>0</v>
      </c>
      <c r="O332" s="42"/>
      <c r="P332" s="47"/>
      <c r="Q332" s="42"/>
      <c r="R332" s="47"/>
      <c r="S332" s="42"/>
      <c r="T332" s="47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543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400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46"/>
  <sheetViews>
    <sheetView workbookViewId="0">
      <selection activeCell="A6" sqref="A6:Y6"/>
    </sheetView>
  </sheetViews>
  <sheetFormatPr baseColWidth="10" defaultColWidth="11.42578125" defaultRowHeight="15" x14ac:dyDescent="0.25"/>
  <cols>
    <col min="1" max="1" width="31" customWidth="1"/>
    <col min="2" max="2" width="28.7109375" customWidth="1"/>
    <col min="3" max="3" width="16.42578125" customWidth="1"/>
    <col min="4" max="12" width="15.7109375" customWidth="1"/>
    <col min="23" max="23" width="13.140625" customWidth="1"/>
    <col min="53" max="61" width="11.42578125" customWidth="1"/>
    <col min="72" max="78" width="16" customWidth="1"/>
    <col min="79" max="94" width="11.42578125" hidden="1" customWidth="1"/>
    <col min="95" max="130" width="11.42578125" customWidth="1"/>
  </cols>
  <sheetData>
    <row r="1" spans="1:130" x14ac:dyDescent="0.25">
      <c r="A1" s="1" t="s">
        <v>0</v>
      </c>
    </row>
    <row r="2" spans="1:130" x14ac:dyDescent="0.25">
      <c r="A2" s="1" t="str">
        <f>CONCATENATE("COMUNA: ",[9]NOMBRE!B2," - ","( ",[9]NOMBRE!C2,[9]NOMBRE!D2,[9]NOMBRE!E2,[9]NOMBRE!F2,[9]NOMBRE!G2," )")</f>
        <v>COMUNA: LINARES - ( 07401 )</v>
      </c>
    </row>
    <row r="3" spans="1:130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130" x14ac:dyDescent="0.25">
      <c r="A4" s="1" t="str">
        <f>CONCATENATE("MES: ",[9]NOMBRE!B6," - ","( ",[9]NOMBRE!C6,[9]NOMBRE!D6," )")</f>
        <v>MES: AGOSTO - ( 08 )</v>
      </c>
    </row>
    <row r="5" spans="1:130" x14ac:dyDescent="0.25">
      <c r="A5" s="1" t="str">
        <f>CONCATENATE("AÑO: ",[9]NOMBRE!B7)</f>
        <v>AÑO: 2024</v>
      </c>
    </row>
    <row r="6" spans="1:130" s="6" customFormat="1" ht="18" customHeight="1" x14ac:dyDescent="0.25">
      <c r="A6" s="2466" t="s">
        <v>1</v>
      </c>
      <c r="B6" s="2466"/>
      <c r="C6" s="2466"/>
      <c r="D6" s="2466"/>
      <c r="E6" s="2466"/>
      <c r="F6" s="2466"/>
      <c r="G6" s="2466"/>
      <c r="H6" s="2466"/>
      <c r="I6" s="2466"/>
      <c r="J6" s="2466"/>
      <c r="K6" s="2466"/>
      <c r="L6" s="2466"/>
      <c r="M6" s="2466"/>
      <c r="N6" s="2466"/>
      <c r="O6" s="2466"/>
      <c r="P6" s="2466"/>
      <c r="Q6" s="2466"/>
      <c r="R6" s="2466"/>
      <c r="S6" s="2466"/>
      <c r="T6" s="2466"/>
      <c r="U6" s="2466"/>
      <c r="V6" s="2466"/>
      <c r="W6" s="2466"/>
      <c r="X6" s="2466"/>
      <c r="Y6" s="2467"/>
      <c r="Z6" s="2"/>
      <c r="AA6" s="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3"/>
      <c r="BU6" s="3"/>
      <c r="BV6" s="3"/>
      <c r="BW6" s="3"/>
      <c r="BX6" s="3"/>
      <c r="BY6" s="3"/>
      <c r="BZ6" s="3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</row>
    <row r="8" spans="1:130" ht="18" customHeight="1" x14ac:dyDescent="0.25">
      <c r="A8" s="7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Q8" s="10"/>
      <c r="R8" s="2"/>
      <c r="S8" s="2"/>
      <c r="T8" s="2"/>
      <c r="U8" s="2"/>
      <c r="V8" s="2"/>
      <c r="W8" s="2"/>
      <c r="X8" s="2"/>
      <c r="Y8" s="2"/>
    </row>
    <row r="9" spans="1:130" ht="18" customHeight="1" x14ac:dyDescent="0.25">
      <c r="A9" s="11" t="s">
        <v>3</v>
      </c>
      <c r="B9" s="12"/>
      <c r="C9" s="12"/>
      <c r="D9" s="12"/>
      <c r="E9" s="12"/>
      <c r="F9" s="13"/>
      <c r="G9" s="14"/>
      <c r="H9" s="701"/>
      <c r="I9" s="702"/>
      <c r="J9" s="14"/>
      <c r="K9" s="1556"/>
      <c r="L9" s="14"/>
      <c r="M9" s="701"/>
      <c r="N9" s="702"/>
      <c r="O9" s="702"/>
      <c r="P9" s="17"/>
      <c r="Q9" s="14"/>
      <c r="R9" s="701"/>
      <c r="S9" s="701"/>
      <c r="T9" s="701"/>
      <c r="U9" s="701"/>
      <c r="V9" s="701"/>
      <c r="W9" s="701"/>
      <c r="X9" s="701"/>
      <c r="Y9" s="702"/>
    </row>
    <row r="10" spans="1:130" ht="15" customHeight="1" x14ac:dyDescent="0.25">
      <c r="A10" s="3340" t="s">
        <v>4</v>
      </c>
      <c r="B10" s="3340"/>
      <c r="C10" s="3341" t="s">
        <v>5</v>
      </c>
      <c r="D10" s="2471"/>
      <c r="E10" s="2472"/>
      <c r="F10" s="3243" t="s">
        <v>6</v>
      </c>
      <c r="G10" s="3159"/>
      <c r="H10" s="3159"/>
      <c r="I10" s="3159"/>
      <c r="J10" s="3159"/>
      <c r="K10" s="3159"/>
      <c r="L10" s="3159"/>
      <c r="M10" s="3159"/>
      <c r="N10" s="3159"/>
      <c r="O10" s="3159"/>
      <c r="P10" s="3159"/>
      <c r="Q10" s="3159"/>
      <c r="R10" s="3159"/>
      <c r="S10" s="3159"/>
      <c r="T10" s="3159"/>
      <c r="U10" s="3159"/>
      <c r="V10" s="3159"/>
      <c r="W10" s="3159"/>
      <c r="X10" s="3159"/>
      <c r="Y10" s="3256"/>
    </row>
    <row r="11" spans="1:130" ht="15" customHeight="1" x14ac:dyDescent="0.25">
      <c r="A11" s="3340"/>
      <c r="B11" s="3340"/>
      <c r="C11" s="2473"/>
      <c r="D11" s="2474"/>
      <c r="E11" s="2475"/>
      <c r="F11" s="3243" t="s">
        <v>7</v>
      </c>
      <c r="G11" s="3256"/>
      <c r="H11" s="3243" t="s">
        <v>8</v>
      </c>
      <c r="I11" s="3256"/>
      <c r="J11" s="3243" t="s">
        <v>9</v>
      </c>
      <c r="K11" s="3256"/>
      <c r="L11" s="3243" t="s">
        <v>10</v>
      </c>
      <c r="M11" s="3256"/>
      <c r="N11" s="3243" t="s">
        <v>11</v>
      </c>
      <c r="O11" s="3256"/>
      <c r="P11" s="3243" t="s">
        <v>12</v>
      </c>
      <c r="Q11" s="3256"/>
      <c r="R11" s="3243" t="s">
        <v>13</v>
      </c>
      <c r="S11" s="3256"/>
      <c r="T11" s="3243" t="s">
        <v>14</v>
      </c>
      <c r="U11" s="3256"/>
      <c r="V11" s="3243" t="s">
        <v>15</v>
      </c>
      <c r="W11" s="3256"/>
      <c r="X11" s="3243" t="s">
        <v>16</v>
      </c>
      <c r="Y11" s="3256"/>
    </row>
    <row r="12" spans="1:130" ht="15" customHeight="1" x14ac:dyDescent="0.25">
      <c r="A12" s="3340"/>
      <c r="B12" s="3340"/>
      <c r="C12" s="1917" t="s">
        <v>17</v>
      </c>
      <c r="D12" s="1703" t="s">
        <v>18</v>
      </c>
      <c r="E12" s="1762" t="s">
        <v>19</v>
      </c>
      <c r="F12" s="1625" t="s">
        <v>18</v>
      </c>
      <c r="G12" s="1762" t="s">
        <v>19</v>
      </c>
      <c r="H12" s="1625" t="s">
        <v>18</v>
      </c>
      <c r="I12" s="1762" t="s">
        <v>19</v>
      </c>
      <c r="J12" s="1625" t="s">
        <v>18</v>
      </c>
      <c r="K12" s="1762" t="s">
        <v>19</v>
      </c>
      <c r="L12" s="1625" t="s">
        <v>18</v>
      </c>
      <c r="M12" s="1762" t="s">
        <v>19</v>
      </c>
      <c r="N12" s="1625" t="s">
        <v>18</v>
      </c>
      <c r="O12" s="1762" t="s">
        <v>19</v>
      </c>
      <c r="P12" s="1625" t="s">
        <v>18</v>
      </c>
      <c r="Q12" s="1762" t="s">
        <v>19</v>
      </c>
      <c r="R12" s="1625" t="s">
        <v>18</v>
      </c>
      <c r="S12" s="1762" t="s">
        <v>19</v>
      </c>
      <c r="T12" s="1625" t="s">
        <v>18</v>
      </c>
      <c r="U12" s="1762" t="s">
        <v>19</v>
      </c>
      <c r="V12" s="1625" t="s">
        <v>18</v>
      </c>
      <c r="W12" s="1762" t="s">
        <v>19</v>
      </c>
      <c r="X12" s="1625" t="s">
        <v>18</v>
      </c>
      <c r="Y12" s="1762" t="s">
        <v>19</v>
      </c>
    </row>
    <row r="13" spans="1:130" ht="15" customHeight="1" x14ac:dyDescent="0.25">
      <c r="A13" s="3339" t="s">
        <v>20</v>
      </c>
      <c r="B13" s="3339"/>
      <c r="C13" s="1918">
        <f>SUM(D13+E13)</f>
        <v>0</v>
      </c>
      <c r="D13" s="1562">
        <f t="shared" ref="D13:E15" si="0">SUM(F13+H13+J13+L13+N13+P13+R13+T13+V13+X13)</f>
        <v>0</v>
      </c>
      <c r="E13" s="1919">
        <f t="shared" si="0"/>
        <v>0</v>
      </c>
      <c r="F13" s="1920"/>
      <c r="G13" s="1921"/>
      <c r="H13" s="1920"/>
      <c r="I13" s="1921"/>
      <c r="J13" s="1920"/>
      <c r="K13" s="1921"/>
      <c r="L13" s="1920"/>
      <c r="M13" s="1921"/>
      <c r="N13" s="1920"/>
      <c r="O13" s="1921"/>
      <c r="P13" s="1920"/>
      <c r="Q13" s="1921"/>
      <c r="R13" s="1920"/>
      <c r="S13" s="1921"/>
      <c r="T13" s="1920"/>
      <c r="U13" s="1921"/>
      <c r="V13" s="1920"/>
      <c r="W13" s="1921"/>
      <c r="X13" s="1920"/>
      <c r="Y13" s="1921"/>
    </row>
    <row r="14" spans="1:130" ht="15" customHeight="1" x14ac:dyDescent="0.25">
      <c r="A14" s="2464" t="s">
        <v>21</v>
      </c>
      <c r="B14" s="1922" t="s">
        <v>22</v>
      </c>
      <c r="C14" s="1923">
        <f>SUM(D14+E14)</f>
        <v>0</v>
      </c>
      <c r="D14" s="22">
        <f t="shared" si="0"/>
        <v>0</v>
      </c>
      <c r="E14" s="1924">
        <f t="shared" si="0"/>
        <v>0</v>
      </c>
      <c r="F14" s="1925"/>
      <c r="G14" s="1926"/>
      <c r="H14" s="1925"/>
      <c r="I14" s="1926"/>
      <c r="J14" s="1925"/>
      <c r="K14" s="1926"/>
      <c r="L14" s="1925"/>
      <c r="M14" s="1926"/>
      <c r="N14" s="1925"/>
      <c r="O14" s="1926"/>
      <c r="P14" s="1925"/>
      <c r="Q14" s="1926"/>
      <c r="R14" s="1925"/>
      <c r="S14" s="1926"/>
      <c r="T14" s="1925"/>
      <c r="U14" s="1926"/>
      <c r="V14" s="1925"/>
      <c r="W14" s="1926"/>
      <c r="X14" s="1925"/>
      <c r="Y14" s="1926"/>
    </row>
    <row r="15" spans="1:130" ht="15" customHeight="1" x14ac:dyDescent="0.25">
      <c r="A15" s="2465"/>
      <c r="B15" s="1697" t="s">
        <v>23</v>
      </c>
      <c r="C15" s="24">
        <f>SUM(D15+E15)</f>
        <v>0</v>
      </c>
      <c r="D15" s="25">
        <f t="shared" si="0"/>
        <v>0</v>
      </c>
      <c r="E15" s="26">
        <f t="shared" si="0"/>
        <v>0</v>
      </c>
      <c r="F15" s="1927"/>
      <c r="G15" s="1928"/>
      <c r="H15" s="27"/>
      <c r="I15" s="28"/>
      <c r="J15" s="27"/>
      <c r="K15" s="28"/>
      <c r="L15" s="1927"/>
      <c r="M15" s="1928"/>
      <c r="N15" s="1927"/>
      <c r="O15" s="1928"/>
      <c r="P15" s="1927"/>
      <c r="Q15" s="1928"/>
      <c r="R15" s="1927"/>
      <c r="S15" s="1928"/>
      <c r="T15" s="1927"/>
      <c r="U15" s="1929"/>
      <c r="V15" s="1927"/>
      <c r="W15" s="1929"/>
      <c r="X15" s="1927"/>
      <c r="Y15" s="1928"/>
    </row>
    <row r="16" spans="1:130" ht="18" customHeight="1" x14ac:dyDescent="0.25">
      <c r="A16" s="11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3"/>
      <c r="Q16" s="29"/>
      <c r="R16" s="30"/>
      <c r="S16" s="30"/>
    </row>
    <row r="17" spans="1:90" ht="15" customHeight="1" x14ac:dyDescent="0.25">
      <c r="A17" s="3342" t="s">
        <v>25</v>
      </c>
      <c r="B17" s="3342" t="s">
        <v>26</v>
      </c>
      <c r="C17" s="3343" t="s">
        <v>27</v>
      </c>
      <c r="D17" s="2471"/>
      <c r="E17" s="2472"/>
      <c r="F17" s="3344" t="s">
        <v>6</v>
      </c>
      <c r="G17" s="3163"/>
      <c r="H17" s="3163"/>
      <c r="I17" s="3163"/>
      <c r="J17" s="3163"/>
      <c r="K17" s="3163"/>
      <c r="L17" s="3163"/>
      <c r="M17" s="3163"/>
      <c r="N17" s="3163"/>
      <c r="O17" s="3163"/>
      <c r="P17" s="3163"/>
      <c r="Q17" s="3163"/>
      <c r="R17" s="3345" t="s">
        <v>28</v>
      </c>
      <c r="S17" s="2472" t="s">
        <v>29</v>
      </c>
    </row>
    <row r="18" spans="1:90" ht="15" customHeight="1" x14ac:dyDescent="0.25">
      <c r="A18" s="2727"/>
      <c r="B18" s="2727"/>
      <c r="C18" s="2473"/>
      <c r="D18" s="2474"/>
      <c r="E18" s="2475"/>
      <c r="F18" s="3337" t="s">
        <v>30</v>
      </c>
      <c r="G18" s="3338"/>
      <c r="H18" s="3337" t="s">
        <v>31</v>
      </c>
      <c r="I18" s="3338"/>
      <c r="J18" s="3337" t="s">
        <v>15</v>
      </c>
      <c r="K18" s="3338"/>
      <c r="L18" s="3337" t="s">
        <v>32</v>
      </c>
      <c r="M18" s="3338"/>
      <c r="N18" s="3337" t="s">
        <v>33</v>
      </c>
      <c r="O18" s="3338"/>
      <c r="P18" s="3337" t="s">
        <v>34</v>
      </c>
      <c r="Q18" s="3159"/>
      <c r="R18" s="2487"/>
      <c r="S18" s="2489"/>
    </row>
    <row r="19" spans="1:90" x14ac:dyDescent="0.25">
      <c r="A19" s="2479"/>
      <c r="B19" s="2479"/>
      <c r="C19" s="1587" t="s">
        <v>17</v>
      </c>
      <c r="D19" s="1931" t="s">
        <v>18</v>
      </c>
      <c r="E19" s="1932" t="s">
        <v>19</v>
      </c>
      <c r="F19" s="1933" t="s">
        <v>18</v>
      </c>
      <c r="G19" s="1932" t="s">
        <v>19</v>
      </c>
      <c r="H19" s="1933" t="s">
        <v>18</v>
      </c>
      <c r="I19" s="1932" t="s">
        <v>19</v>
      </c>
      <c r="J19" s="1933" t="s">
        <v>18</v>
      </c>
      <c r="K19" s="1932" t="s">
        <v>19</v>
      </c>
      <c r="L19" s="1933" t="s">
        <v>18</v>
      </c>
      <c r="M19" s="1932" t="s">
        <v>19</v>
      </c>
      <c r="N19" s="1933" t="s">
        <v>18</v>
      </c>
      <c r="O19" s="1932" t="s">
        <v>19</v>
      </c>
      <c r="P19" s="1933" t="s">
        <v>18</v>
      </c>
      <c r="Q19" s="1702" t="s">
        <v>19</v>
      </c>
      <c r="R19" s="2488"/>
      <c r="S19" s="2475"/>
    </row>
    <row r="20" spans="1:90" ht="15" customHeight="1" x14ac:dyDescent="0.25">
      <c r="A20" s="3346" t="s">
        <v>35</v>
      </c>
      <c r="B20" s="3347"/>
      <c r="C20" s="1583">
        <f t="shared" ref="C20:C29" si="1">SUM(D20+E20)</f>
        <v>0</v>
      </c>
      <c r="D20" s="1779">
        <f t="shared" ref="D20:E41" si="2">SUM(F20+H20+J20+L20+N20+P20)</f>
        <v>0</v>
      </c>
      <c r="E20" s="1934">
        <f t="shared" si="2"/>
        <v>0</v>
      </c>
      <c r="F20" s="1935"/>
      <c r="G20" s="1936"/>
      <c r="H20" s="1935"/>
      <c r="I20" s="1936"/>
      <c r="J20" s="1935"/>
      <c r="K20" s="1936"/>
      <c r="L20" s="1935"/>
      <c r="M20" s="1936"/>
      <c r="N20" s="1935"/>
      <c r="O20" s="1936"/>
      <c r="P20" s="1935"/>
      <c r="Q20" s="1937"/>
      <c r="R20" s="1938"/>
      <c r="S20" s="1939"/>
      <c r="T20" s="33" t="str">
        <f>$CA20&amp;CB20</f>
        <v/>
      </c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6" t="str">
        <f>IF(AND($C20&lt;&gt;0,R20=""),"* No olvide ingresar la columna "&amp;R$17&amp;""&amp;" (Digite CERO si no tiene). ",IF(R20&gt;$C20,"* El Número de Pueblos Originarios no puede superar el Total. ",""))</f>
        <v/>
      </c>
      <c r="CB20" s="36" t="str">
        <f>IF(AND($C20&lt;&gt;0,S20=""),"* No olvide ingresar la columna "&amp;S$17&amp;""&amp;" (Digite CERO si no tiene). ",IF(S20&gt;$C20,"* El Número de Migrantes no puede superar el Total. ",""))</f>
        <v/>
      </c>
      <c r="CC20" s="35"/>
      <c r="CD20" s="35"/>
      <c r="CE20" s="37"/>
      <c r="CF20" s="37"/>
      <c r="CG20" s="37"/>
      <c r="CH20" s="37"/>
      <c r="CI20" s="37"/>
      <c r="CJ20" s="34"/>
      <c r="CK20" s="38">
        <f>IF(AND($C20&lt;&gt;0,R20=""),1,IF(R20&gt;$C20,1,0))</f>
        <v>0</v>
      </c>
      <c r="CL20" s="38">
        <f>IF(AND($C20&lt;&gt;0,S20=""),1,IF(S20&gt;$C20,1,0))</f>
        <v>0</v>
      </c>
    </row>
    <row r="21" spans="1:90" x14ac:dyDescent="0.25">
      <c r="A21" s="3264" t="s">
        <v>36</v>
      </c>
      <c r="B21" s="1940" t="s">
        <v>22</v>
      </c>
      <c r="C21" s="1941">
        <f t="shared" si="1"/>
        <v>0</v>
      </c>
      <c r="D21" s="41">
        <f t="shared" si="2"/>
        <v>0</v>
      </c>
      <c r="E21" s="1924">
        <f t="shared" si="2"/>
        <v>0</v>
      </c>
      <c r="F21" s="42"/>
      <c r="G21" s="43"/>
      <c r="H21" s="42"/>
      <c r="I21" s="43"/>
      <c r="J21" s="42"/>
      <c r="K21" s="43"/>
      <c r="L21" s="42"/>
      <c r="M21" s="43"/>
      <c r="N21" s="44"/>
      <c r="O21" s="43"/>
      <c r="P21" s="44"/>
      <c r="Q21" s="45"/>
      <c r="R21" s="46"/>
      <c r="S21" s="189"/>
      <c r="T21" s="33" t="str">
        <f t="shared" ref="T21:T41" si="3">$CA21&amp;CB21</f>
        <v/>
      </c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6" t="str">
        <f t="shared" ref="CA21:CA41" si="4">IF(AND($C21&lt;&gt;0,R21=""),"* No olvide ingresar la columna "&amp;R$17&amp;""&amp;" (Digite CERO si no tiene). ",IF(R21&gt;$C21,"* El Número de Pueblos Originarios no puede superar el Total. ",""))</f>
        <v/>
      </c>
      <c r="CB21" s="36" t="str">
        <f t="shared" ref="CB21:CB40" si="5">IF(AND($C21&lt;&gt;0,S21=""),"* No olvide ingresar la columna "&amp;S$17&amp;""&amp;" (Digite CERO si no tiene). ",IF(S21&gt;$C21,"* El Número de Migrantes no puede superar el Total. ",""))</f>
        <v/>
      </c>
      <c r="CC21" s="35"/>
      <c r="CD21" s="35"/>
      <c r="CE21" s="37"/>
      <c r="CF21" s="37"/>
      <c r="CG21" s="37"/>
      <c r="CH21" s="37"/>
      <c r="CI21" s="37"/>
      <c r="CJ21" s="34"/>
      <c r="CK21" s="38">
        <f t="shared" ref="CK21:CL41" si="6">IF(AND($C21&lt;&gt;0,R21=""),1,IF(R21&gt;$C21,1,0))</f>
        <v>0</v>
      </c>
      <c r="CL21" s="38">
        <f t="shared" si="6"/>
        <v>0</v>
      </c>
    </row>
    <row r="22" spans="1:90" x14ac:dyDescent="0.25">
      <c r="A22" s="2732"/>
      <c r="B22" s="1696" t="s">
        <v>37</v>
      </c>
      <c r="C22" s="49">
        <f t="shared" si="1"/>
        <v>0</v>
      </c>
      <c r="D22" s="50">
        <f t="shared" si="2"/>
        <v>0</v>
      </c>
      <c r="E22" s="573">
        <f t="shared" si="2"/>
        <v>0</v>
      </c>
      <c r="F22" s="51"/>
      <c r="G22" s="52"/>
      <c r="H22" s="42"/>
      <c r="I22" s="43"/>
      <c r="J22" s="51"/>
      <c r="K22" s="52"/>
      <c r="L22" s="51"/>
      <c r="M22" s="52"/>
      <c r="N22" s="53"/>
      <c r="O22" s="52"/>
      <c r="P22" s="53"/>
      <c r="Q22" s="54"/>
      <c r="R22" s="55"/>
      <c r="S22" s="56"/>
      <c r="T22" s="33" t="str">
        <f t="shared" si="3"/>
        <v/>
      </c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6" t="str">
        <f t="shared" si="4"/>
        <v/>
      </c>
      <c r="CB22" s="36" t="str">
        <f t="shared" si="5"/>
        <v/>
      </c>
      <c r="CC22" s="35"/>
      <c r="CD22" s="35"/>
      <c r="CE22" s="37"/>
      <c r="CF22" s="37"/>
      <c r="CG22" s="37"/>
      <c r="CH22" s="37"/>
      <c r="CI22" s="37"/>
      <c r="CJ22" s="34"/>
      <c r="CK22" s="38">
        <f t="shared" si="6"/>
        <v>0</v>
      </c>
      <c r="CL22" s="38">
        <f t="shared" si="6"/>
        <v>0</v>
      </c>
    </row>
    <row r="23" spans="1:90" x14ac:dyDescent="0.25">
      <c r="A23" s="2732"/>
      <c r="B23" s="1695" t="s">
        <v>38</v>
      </c>
      <c r="C23" s="58">
        <f t="shared" si="1"/>
        <v>0</v>
      </c>
      <c r="D23" s="59">
        <f t="shared" si="2"/>
        <v>0</v>
      </c>
      <c r="E23" s="60">
        <f t="shared" si="2"/>
        <v>0</v>
      </c>
      <c r="F23" s="51"/>
      <c r="G23" s="52"/>
      <c r="H23" s="42"/>
      <c r="I23" s="43"/>
      <c r="J23" s="51"/>
      <c r="K23" s="52"/>
      <c r="L23" s="51"/>
      <c r="M23" s="52"/>
      <c r="N23" s="53"/>
      <c r="O23" s="52"/>
      <c r="P23" s="53"/>
      <c r="Q23" s="54"/>
      <c r="R23" s="55"/>
      <c r="S23" s="56"/>
      <c r="T23" s="33" t="str">
        <f t="shared" si="3"/>
        <v/>
      </c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6" t="str">
        <f t="shared" si="4"/>
        <v/>
      </c>
      <c r="CB23" s="36" t="str">
        <f t="shared" si="5"/>
        <v/>
      </c>
      <c r="CC23" s="35"/>
      <c r="CD23" s="35"/>
      <c r="CE23" s="37"/>
      <c r="CF23" s="37"/>
      <c r="CG23" s="37"/>
      <c r="CH23" s="37"/>
      <c r="CI23" s="37"/>
      <c r="CJ23" s="34"/>
      <c r="CK23" s="38">
        <f t="shared" si="6"/>
        <v>0</v>
      </c>
      <c r="CL23" s="38">
        <f t="shared" si="6"/>
        <v>0</v>
      </c>
    </row>
    <row r="24" spans="1:90" x14ac:dyDescent="0.25">
      <c r="A24" s="2485"/>
      <c r="B24" s="1697" t="s">
        <v>39</v>
      </c>
      <c r="C24" s="24">
        <f t="shared" si="1"/>
        <v>0</v>
      </c>
      <c r="D24" s="61">
        <f t="shared" si="2"/>
        <v>0</v>
      </c>
      <c r="E24" s="26">
        <f t="shared" si="2"/>
        <v>0</v>
      </c>
      <c r="F24" s="27"/>
      <c r="G24" s="62"/>
      <c r="H24" s="27"/>
      <c r="I24" s="62"/>
      <c r="J24" s="27"/>
      <c r="K24" s="62"/>
      <c r="L24" s="27"/>
      <c r="M24" s="62"/>
      <c r="N24" s="63"/>
      <c r="O24" s="62"/>
      <c r="P24" s="63"/>
      <c r="Q24" s="64"/>
      <c r="R24" s="65"/>
      <c r="S24" s="28"/>
      <c r="T24" s="33" t="str">
        <f t="shared" si="3"/>
        <v/>
      </c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6" t="str">
        <f t="shared" si="4"/>
        <v/>
      </c>
      <c r="CB24" s="36" t="str">
        <f t="shared" si="5"/>
        <v/>
      </c>
      <c r="CC24" s="35"/>
      <c r="CD24" s="35"/>
      <c r="CE24" s="37"/>
      <c r="CF24" s="37"/>
      <c r="CG24" s="37"/>
      <c r="CH24" s="37"/>
      <c r="CI24" s="37"/>
      <c r="CJ24" s="34"/>
      <c r="CK24" s="38">
        <f t="shared" si="6"/>
        <v>0</v>
      </c>
      <c r="CL24" s="38">
        <f t="shared" si="6"/>
        <v>0</v>
      </c>
    </row>
    <row r="25" spans="1:90" ht="21" x14ac:dyDescent="0.25">
      <c r="A25" s="3264" t="s">
        <v>40</v>
      </c>
      <c r="B25" s="1942" t="s">
        <v>41</v>
      </c>
      <c r="C25" s="1923">
        <f t="shared" si="1"/>
        <v>0</v>
      </c>
      <c r="D25" s="41">
        <f t="shared" si="2"/>
        <v>0</v>
      </c>
      <c r="E25" s="1924">
        <f t="shared" si="2"/>
        <v>0</v>
      </c>
      <c r="F25" s="1925"/>
      <c r="G25" s="1943"/>
      <c r="H25" s="1925"/>
      <c r="I25" s="1943"/>
      <c r="J25" s="1925"/>
      <c r="K25" s="1943"/>
      <c r="L25" s="1925"/>
      <c r="M25" s="1943"/>
      <c r="N25" s="1944"/>
      <c r="O25" s="1943"/>
      <c r="P25" s="1944"/>
      <c r="Q25" s="1945"/>
      <c r="R25" s="1946"/>
      <c r="S25" s="1926"/>
      <c r="T25" s="33" t="str">
        <f t="shared" si="3"/>
        <v/>
      </c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6" t="str">
        <f t="shared" si="4"/>
        <v/>
      </c>
      <c r="CB25" s="36" t="str">
        <f t="shared" si="5"/>
        <v/>
      </c>
      <c r="CC25" s="35"/>
      <c r="CD25" s="35"/>
      <c r="CE25" s="37"/>
      <c r="CF25" s="37"/>
      <c r="CG25" s="37"/>
      <c r="CH25" s="37"/>
      <c r="CI25" s="37"/>
      <c r="CJ25" s="34"/>
      <c r="CK25" s="38">
        <f t="shared" si="6"/>
        <v>0</v>
      </c>
      <c r="CL25" s="38">
        <f t="shared" si="6"/>
        <v>0</v>
      </c>
    </row>
    <row r="26" spans="1:90" x14ac:dyDescent="0.25">
      <c r="A26" s="2732"/>
      <c r="B26" s="73" t="s">
        <v>42</v>
      </c>
      <c r="C26" s="49">
        <f t="shared" si="1"/>
        <v>0</v>
      </c>
      <c r="D26" s="50">
        <f t="shared" si="2"/>
        <v>0</v>
      </c>
      <c r="E26" s="573">
        <f t="shared" si="2"/>
        <v>0</v>
      </c>
      <c r="F26" s="42"/>
      <c r="G26" s="43"/>
      <c r="H26" s="42"/>
      <c r="I26" s="43"/>
      <c r="J26" s="42"/>
      <c r="K26" s="43"/>
      <c r="L26" s="42"/>
      <c r="M26" s="43"/>
      <c r="N26" s="44"/>
      <c r="O26" s="43"/>
      <c r="P26" s="44"/>
      <c r="Q26" s="45"/>
      <c r="R26" s="46"/>
      <c r="S26" s="189"/>
      <c r="T26" s="33" t="str">
        <f t="shared" si="3"/>
        <v/>
      </c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6" t="str">
        <f t="shared" si="4"/>
        <v/>
      </c>
      <c r="CB26" s="36" t="str">
        <f t="shared" si="5"/>
        <v/>
      </c>
      <c r="CC26" s="35"/>
      <c r="CD26" s="35"/>
      <c r="CE26" s="37"/>
      <c r="CF26" s="37"/>
      <c r="CG26" s="37"/>
      <c r="CH26" s="37"/>
      <c r="CI26" s="37"/>
      <c r="CJ26" s="34"/>
      <c r="CK26" s="38">
        <f t="shared" si="6"/>
        <v>0</v>
      </c>
      <c r="CL26" s="38">
        <f t="shared" si="6"/>
        <v>0</v>
      </c>
    </row>
    <row r="27" spans="1:90" x14ac:dyDescent="0.25">
      <c r="A27" s="2732"/>
      <c r="B27" s="73" t="s">
        <v>43</v>
      </c>
      <c r="C27" s="49">
        <f t="shared" si="1"/>
        <v>0</v>
      </c>
      <c r="D27" s="50">
        <f t="shared" si="2"/>
        <v>0</v>
      </c>
      <c r="E27" s="573">
        <f t="shared" si="2"/>
        <v>0</v>
      </c>
      <c r="F27" s="42"/>
      <c r="G27" s="43"/>
      <c r="H27" s="42"/>
      <c r="I27" s="43"/>
      <c r="J27" s="42"/>
      <c r="K27" s="43"/>
      <c r="L27" s="42"/>
      <c r="M27" s="43"/>
      <c r="N27" s="44"/>
      <c r="O27" s="43"/>
      <c r="P27" s="44"/>
      <c r="Q27" s="45"/>
      <c r="R27" s="46"/>
      <c r="S27" s="189"/>
      <c r="T27" s="33" t="str">
        <f t="shared" si="3"/>
        <v/>
      </c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6" t="str">
        <f t="shared" si="4"/>
        <v/>
      </c>
      <c r="CB27" s="36" t="str">
        <f t="shared" si="5"/>
        <v/>
      </c>
      <c r="CC27" s="35"/>
      <c r="CD27" s="35"/>
      <c r="CE27" s="37"/>
      <c r="CF27" s="37"/>
      <c r="CG27" s="37"/>
      <c r="CH27" s="37"/>
      <c r="CI27" s="37"/>
      <c r="CJ27" s="34"/>
      <c r="CK27" s="38">
        <f t="shared" si="6"/>
        <v>0</v>
      </c>
      <c r="CL27" s="38">
        <f t="shared" si="6"/>
        <v>0</v>
      </c>
    </row>
    <row r="28" spans="1:90" x14ac:dyDescent="0.25">
      <c r="A28" s="2732"/>
      <c r="B28" s="74" t="s">
        <v>44</v>
      </c>
      <c r="C28" s="75">
        <f t="shared" si="1"/>
        <v>0</v>
      </c>
      <c r="D28" s="76">
        <f t="shared" si="2"/>
        <v>0</v>
      </c>
      <c r="E28" s="574">
        <f t="shared" si="2"/>
        <v>0</v>
      </c>
      <c r="F28" s="42"/>
      <c r="G28" s="43"/>
      <c r="H28" s="42"/>
      <c r="I28" s="43"/>
      <c r="J28" s="42"/>
      <c r="K28" s="43"/>
      <c r="L28" s="42"/>
      <c r="M28" s="43"/>
      <c r="N28" s="44"/>
      <c r="O28" s="43"/>
      <c r="P28" s="44"/>
      <c r="Q28" s="45"/>
      <c r="R28" s="46"/>
      <c r="S28" s="189"/>
      <c r="T28" s="33" t="str">
        <f t="shared" si="3"/>
        <v/>
      </c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6" t="str">
        <f t="shared" si="4"/>
        <v/>
      </c>
      <c r="CB28" s="36" t="str">
        <f t="shared" si="5"/>
        <v/>
      </c>
      <c r="CC28" s="35"/>
      <c r="CD28" s="35"/>
      <c r="CE28" s="37"/>
      <c r="CF28" s="37"/>
      <c r="CG28" s="37"/>
      <c r="CH28" s="37"/>
      <c r="CI28" s="37"/>
      <c r="CJ28" s="34"/>
      <c r="CK28" s="38">
        <f t="shared" si="6"/>
        <v>0</v>
      </c>
      <c r="CL28" s="38">
        <f t="shared" si="6"/>
        <v>0</v>
      </c>
    </row>
    <row r="29" spans="1:90" ht="21" x14ac:dyDescent="0.25">
      <c r="A29" s="2732"/>
      <c r="B29" s="74" t="s">
        <v>45</v>
      </c>
      <c r="C29" s="75">
        <f t="shared" si="1"/>
        <v>0</v>
      </c>
      <c r="D29" s="76">
        <f t="shared" si="2"/>
        <v>0</v>
      </c>
      <c r="E29" s="574">
        <f t="shared" si="2"/>
        <v>0</v>
      </c>
      <c r="F29" s="42"/>
      <c r="G29" s="43"/>
      <c r="H29" s="42"/>
      <c r="I29" s="43"/>
      <c r="J29" s="42"/>
      <c r="K29" s="43"/>
      <c r="L29" s="42"/>
      <c r="M29" s="43"/>
      <c r="N29" s="44"/>
      <c r="O29" s="43"/>
      <c r="P29" s="44"/>
      <c r="Q29" s="45"/>
      <c r="R29" s="46"/>
      <c r="S29" s="189"/>
      <c r="T29" s="33" t="str">
        <f t="shared" si="3"/>
        <v/>
      </c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6" t="str">
        <f t="shared" si="4"/>
        <v/>
      </c>
      <c r="CB29" s="36" t="str">
        <f t="shared" si="5"/>
        <v/>
      </c>
      <c r="CC29" s="35"/>
      <c r="CD29" s="35"/>
      <c r="CE29" s="37"/>
      <c r="CF29" s="37"/>
      <c r="CG29" s="37"/>
      <c r="CH29" s="37"/>
      <c r="CI29" s="37"/>
      <c r="CJ29" s="34"/>
      <c r="CK29" s="38">
        <f t="shared" si="6"/>
        <v>0</v>
      </c>
      <c r="CL29" s="38">
        <f t="shared" si="6"/>
        <v>0</v>
      </c>
    </row>
    <row r="30" spans="1:90" x14ac:dyDescent="0.25">
      <c r="A30" s="2732"/>
      <c r="B30" s="74" t="s">
        <v>46</v>
      </c>
      <c r="C30" s="75">
        <f>SUM(D30:E30)</f>
        <v>0</v>
      </c>
      <c r="D30" s="76">
        <f t="shared" si="2"/>
        <v>0</v>
      </c>
      <c r="E30" s="574">
        <f t="shared" si="2"/>
        <v>0</v>
      </c>
      <c r="F30" s="42"/>
      <c r="G30" s="43"/>
      <c r="H30" s="42"/>
      <c r="I30" s="43"/>
      <c r="J30" s="42"/>
      <c r="K30" s="43"/>
      <c r="L30" s="42"/>
      <c r="M30" s="43"/>
      <c r="N30" s="44"/>
      <c r="O30" s="43"/>
      <c r="P30" s="44"/>
      <c r="Q30" s="45"/>
      <c r="R30" s="46"/>
      <c r="S30" s="189"/>
      <c r="T30" s="33" t="str">
        <f t="shared" si="3"/>
        <v/>
      </c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6" t="str">
        <f t="shared" si="4"/>
        <v/>
      </c>
      <c r="CB30" s="36" t="str">
        <f t="shared" si="5"/>
        <v/>
      </c>
      <c r="CC30" s="35"/>
      <c r="CD30" s="35"/>
      <c r="CE30" s="37"/>
      <c r="CF30" s="37"/>
      <c r="CG30" s="37"/>
      <c r="CH30" s="37"/>
      <c r="CI30" s="37"/>
      <c r="CJ30" s="34"/>
      <c r="CK30" s="38">
        <f t="shared" si="6"/>
        <v>0</v>
      </c>
      <c r="CL30" s="38">
        <f t="shared" si="6"/>
        <v>0</v>
      </c>
    </row>
    <row r="31" spans="1:90" ht="21" x14ac:dyDescent="0.25">
      <c r="A31" s="2732"/>
      <c r="B31" s="74" t="s">
        <v>47</v>
      </c>
      <c r="C31" s="75">
        <f>SUM(D31:E31)</f>
        <v>0</v>
      </c>
      <c r="D31" s="50">
        <f t="shared" si="2"/>
        <v>0</v>
      </c>
      <c r="E31" s="573">
        <f t="shared" si="2"/>
        <v>0</v>
      </c>
      <c r="F31" s="42"/>
      <c r="G31" s="43"/>
      <c r="H31" s="42"/>
      <c r="I31" s="43"/>
      <c r="J31" s="42"/>
      <c r="K31" s="43"/>
      <c r="L31" s="42"/>
      <c r="M31" s="43"/>
      <c r="N31" s="44"/>
      <c r="O31" s="43"/>
      <c r="P31" s="44"/>
      <c r="Q31" s="45"/>
      <c r="R31" s="46"/>
      <c r="S31" s="189"/>
      <c r="T31" s="33" t="str">
        <f t="shared" si="3"/>
        <v/>
      </c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6" t="str">
        <f t="shared" si="4"/>
        <v/>
      </c>
      <c r="CB31" s="36" t="str">
        <f t="shared" si="5"/>
        <v/>
      </c>
      <c r="CC31" s="35"/>
      <c r="CD31" s="35"/>
      <c r="CE31" s="37"/>
      <c r="CF31" s="37"/>
      <c r="CG31" s="37"/>
      <c r="CH31" s="37"/>
      <c r="CI31" s="37"/>
      <c r="CJ31" s="34"/>
      <c r="CK31" s="38">
        <f t="shared" si="6"/>
        <v>0</v>
      </c>
      <c r="CL31" s="38">
        <f t="shared" si="6"/>
        <v>0</v>
      </c>
    </row>
    <row r="32" spans="1:90" x14ac:dyDescent="0.25">
      <c r="A32" s="2732"/>
      <c r="B32" s="74" t="s">
        <v>48</v>
      </c>
      <c r="C32" s="49">
        <f t="shared" ref="C32:C41" si="7">SUM(D32+E32)</f>
        <v>0</v>
      </c>
      <c r="D32" s="50">
        <f t="shared" si="2"/>
        <v>0</v>
      </c>
      <c r="E32" s="573">
        <f t="shared" si="2"/>
        <v>0</v>
      </c>
      <c r="F32" s="51"/>
      <c r="G32" s="52"/>
      <c r="H32" s="51"/>
      <c r="I32" s="52"/>
      <c r="J32" s="51"/>
      <c r="K32" s="52"/>
      <c r="L32" s="51"/>
      <c r="M32" s="52"/>
      <c r="N32" s="53"/>
      <c r="O32" s="52"/>
      <c r="P32" s="53"/>
      <c r="Q32" s="54"/>
      <c r="R32" s="55"/>
      <c r="S32" s="56"/>
      <c r="T32" s="33" t="str">
        <f t="shared" si="3"/>
        <v/>
      </c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6" t="str">
        <f t="shared" si="4"/>
        <v/>
      </c>
      <c r="CB32" s="36" t="str">
        <f t="shared" si="5"/>
        <v/>
      </c>
      <c r="CC32" s="35"/>
      <c r="CD32" s="35"/>
      <c r="CE32" s="37"/>
      <c r="CF32" s="37"/>
      <c r="CG32" s="37"/>
      <c r="CH32" s="37"/>
      <c r="CI32" s="37"/>
      <c r="CJ32" s="34"/>
      <c r="CK32" s="38">
        <f t="shared" si="6"/>
        <v>0</v>
      </c>
      <c r="CL32" s="38">
        <f t="shared" si="6"/>
        <v>0</v>
      </c>
    </row>
    <row r="33" spans="1:90" x14ac:dyDescent="0.25">
      <c r="A33" s="2732"/>
      <c r="B33" s="77" t="s">
        <v>49</v>
      </c>
      <c r="C33" s="58">
        <f t="shared" si="7"/>
        <v>0</v>
      </c>
      <c r="D33" s="59">
        <f t="shared" si="2"/>
        <v>0</v>
      </c>
      <c r="E33" s="60">
        <f t="shared" si="2"/>
        <v>0</v>
      </c>
      <c r="F33" s="78"/>
      <c r="G33" s="79"/>
      <c r="H33" s="78"/>
      <c r="I33" s="79"/>
      <c r="J33" s="78"/>
      <c r="K33" s="79"/>
      <c r="L33" s="78"/>
      <c r="M33" s="79"/>
      <c r="N33" s="80"/>
      <c r="O33" s="79"/>
      <c r="P33" s="80"/>
      <c r="Q33" s="81"/>
      <c r="R33" s="82"/>
      <c r="S33" s="83"/>
      <c r="T33" s="33" t="str">
        <f t="shared" si="3"/>
        <v/>
      </c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6" t="str">
        <f t="shared" si="4"/>
        <v/>
      </c>
      <c r="CB33" s="36" t="str">
        <f t="shared" si="5"/>
        <v/>
      </c>
      <c r="CC33" s="35"/>
      <c r="CD33" s="35"/>
      <c r="CE33" s="37"/>
      <c r="CF33" s="37"/>
      <c r="CG33" s="37"/>
      <c r="CH33" s="37"/>
      <c r="CI33" s="37"/>
      <c r="CJ33" s="34"/>
      <c r="CK33" s="38">
        <f t="shared" si="6"/>
        <v>0</v>
      </c>
      <c r="CL33" s="38">
        <f t="shared" si="6"/>
        <v>0</v>
      </c>
    </row>
    <row r="34" spans="1:90" x14ac:dyDescent="0.25">
      <c r="A34" s="2732"/>
      <c r="B34" s="1696" t="s">
        <v>50</v>
      </c>
      <c r="C34" s="58">
        <f t="shared" si="7"/>
        <v>0</v>
      </c>
      <c r="D34" s="59">
        <f t="shared" si="2"/>
        <v>0</v>
      </c>
      <c r="E34" s="60">
        <f t="shared" si="2"/>
        <v>0</v>
      </c>
      <c r="F34" s="78"/>
      <c r="G34" s="79"/>
      <c r="H34" s="78"/>
      <c r="I34" s="79"/>
      <c r="J34" s="78"/>
      <c r="K34" s="79"/>
      <c r="L34" s="78"/>
      <c r="M34" s="79"/>
      <c r="N34" s="80"/>
      <c r="O34" s="79"/>
      <c r="P34" s="80"/>
      <c r="Q34" s="81"/>
      <c r="R34" s="82"/>
      <c r="S34" s="83"/>
      <c r="T34" s="33" t="str">
        <f t="shared" si="3"/>
        <v/>
      </c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6" t="str">
        <f t="shared" si="4"/>
        <v/>
      </c>
      <c r="CB34" s="36" t="str">
        <f t="shared" si="5"/>
        <v/>
      </c>
      <c r="CC34" s="35"/>
      <c r="CD34" s="35"/>
      <c r="CE34" s="37"/>
      <c r="CF34" s="37"/>
      <c r="CG34" s="37"/>
      <c r="CH34" s="37"/>
      <c r="CI34" s="37"/>
      <c r="CJ34" s="34"/>
      <c r="CK34" s="38">
        <f t="shared" si="6"/>
        <v>0</v>
      </c>
      <c r="CL34" s="38">
        <f t="shared" si="6"/>
        <v>0</v>
      </c>
    </row>
    <row r="35" spans="1:90" x14ac:dyDescent="0.25">
      <c r="A35" s="2732"/>
      <c r="B35" s="84" t="s">
        <v>51</v>
      </c>
      <c r="C35" s="738">
        <f t="shared" si="7"/>
        <v>0</v>
      </c>
      <c r="D35" s="86">
        <f t="shared" si="2"/>
        <v>0</v>
      </c>
      <c r="E35" s="87">
        <f t="shared" si="2"/>
        <v>0</v>
      </c>
      <c r="F35" s="78"/>
      <c r="G35" s="79"/>
      <c r="H35" s="78"/>
      <c r="I35" s="79"/>
      <c r="J35" s="78"/>
      <c r="K35" s="79"/>
      <c r="L35" s="78"/>
      <c r="M35" s="79"/>
      <c r="N35" s="80"/>
      <c r="O35" s="79"/>
      <c r="P35" s="80"/>
      <c r="Q35" s="81"/>
      <c r="R35" s="82"/>
      <c r="S35" s="83"/>
      <c r="T35" s="33" t="str">
        <f t="shared" si="3"/>
        <v/>
      </c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6" t="str">
        <f t="shared" si="4"/>
        <v/>
      </c>
      <c r="CB35" s="36" t="str">
        <f t="shared" si="5"/>
        <v/>
      </c>
      <c r="CC35" s="35"/>
      <c r="CD35" s="35"/>
      <c r="CE35" s="37"/>
      <c r="CF35" s="37"/>
      <c r="CG35" s="37"/>
      <c r="CH35" s="37"/>
      <c r="CI35" s="37"/>
      <c r="CJ35" s="34"/>
      <c r="CK35" s="38">
        <f t="shared" si="6"/>
        <v>0</v>
      </c>
      <c r="CL35" s="38">
        <f t="shared" si="6"/>
        <v>0</v>
      </c>
    </row>
    <row r="36" spans="1:90" x14ac:dyDescent="0.25">
      <c r="A36" s="2485"/>
      <c r="B36" s="88" t="s">
        <v>52</v>
      </c>
      <c r="C36" s="24">
        <f t="shared" si="7"/>
        <v>0</v>
      </c>
      <c r="D36" s="61">
        <f t="shared" si="2"/>
        <v>0</v>
      </c>
      <c r="E36" s="26">
        <f t="shared" si="2"/>
        <v>0</v>
      </c>
      <c r="F36" s="27"/>
      <c r="G36" s="62"/>
      <c r="H36" s="27"/>
      <c r="I36" s="62"/>
      <c r="J36" s="27"/>
      <c r="K36" s="62"/>
      <c r="L36" s="27"/>
      <c r="M36" s="62"/>
      <c r="N36" s="63"/>
      <c r="O36" s="62"/>
      <c r="P36" s="63"/>
      <c r="Q36" s="64"/>
      <c r="R36" s="65"/>
      <c r="S36" s="28"/>
      <c r="T36" s="33" t="str">
        <f t="shared" si="3"/>
        <v/>
      </c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6" t="str">
        <f t="shared" si="4"/>
        <v/>
      </c>
      <c r="CB36" s="36" t="str">
        <f t="shared" si="5"/>
        <v/>
      </c>
      <c r="CC36" s="35"/>
      <c r="CD36" s="35"/>
      <c r="CE36" s="37"/>
      <c r="CF36" s="37"/>
      <c r="CG36" s="37"/>
      <c r="CH36" s="37"/>
      <c r="CI36" s="37"/>
      <c r="CJ36" s="34"/>
      <c r="CK36" s="38">
        <f t="shared" si="6"/>
        <v>0</v>
      </c>
      <c r="CL36" s="38">
        <f t="shared" si="6"/>
        <v>0</v>
      </c>
    </row>
    <row r="37" spans="1:90" x14ac:dyDescent="0.25">
      <c r="A37" s="2740" t="s">
        <v>53</v>
      </c>
      <c r="B37" s="1695" t="s">
        <v>38</v>
      </c>
      <c r="C37" s="49">
        <f t="shared" si="7"/>
        <v>0</v>
      </c>
      <c r="D37" s="50">
        <f t="shared" si="2"/>
        <v>0</v>
      </c>
      <c r="E37" s="573">
        <f t="shared" si="2"/>
        <v>0</v>
      </c>
      <c r="F37" s="42"/>
      <c r="G37" s="43"/>
      <c r="H37" s="42"/>
      <c r="I37" s="43"/>
      <c r="J37" s="42"/>
      <c r="K37" s="43"/>
      <c r="L37" s="42"/>
      <c r="M37" s="43"/>
      <c r="N37" s="42"/>
      <c r="O37" s="43"/>
      <c r="P37" s="44"/>
      <c r="Q37" s="45"/>
      <c r="R37" s="46"/>
      <c r="S37" s="189"/>
      <c r="T37" s="33" t="str">
        <f t="shared" si="3"/>
        <v/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6" t="str">
        <f t="shared" si="4"/>
        <v/>
      </c>
      <c r="CB37" s="36" t="str">
        <f t="shared" si="5"/>
        <v/>
      </c>
      <c r="CC37" s="35"/>
      <c r="CD37" s="35"/>
      <c r="CE37" s="37"/>
      <c r="CF37" s="37"/>
      <c r="CG37" s="37"/>
      <c r="CH37" s="37"/>
      <c r="CI37" s="37"/>
      <c r="CJ37" s="34"/>
      <c r="CK37" s="38">
        <f t="shared" si="6"/>
        <v>0</v>
      </c>
      <c r="CL37" s="38">
        <f t="shared" si="6"/>
        <v>0</v>
      </c>
    </row>
    <row r="38" spans="1:90" x14ac:dyDescent="0.25">
      <c r="A38" s="2740"/>
      <c r="B38" s="1697" t="s">
        <v>39</v>
      </c>
      <c r="C38" s="89">
        <f t="shared" si="7"/>
        <v>0</v>
      </c>
      <c r="D38" s="90">
        <f t="shared" si="2"/>
        <v>0</v>
      </c>
      <c r="E38" s="91">
        <f t="shared" si="2"/>
        <v>0</v>
      </c>
      <c r="F38" s="78"/>
      <c r="G38" s="79"/>
      <c r="H38" s="78"/>
      <c r="I38" s="79"/>
      <c r="J38" s="78"/>
      <c r="K38" s="79"/>
      <c r="L38" s="78"/>
      <c r="M38" s="79"/>
      <c r="N38" s="78"/>
      <c r="O38" s="79"/>
      <c r="P38" s="80"/>
      <c r="Q38" s="81"/>
      <c r="R38" s="82"/>
      <c r="S38" s="83"/>
      <c r="T38" s="33" t="str">
        <f t="shared" si="3"/>
        <v/>
      </c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6" t="str">
        <f t="shared" si="4"/>
        <v/>
      </c>
      <c r="CB38" s="36" t="str">
        <f t="shared" si="5"/>
        <v/>
      </c>
      <c r="CC38" s="35"/>
      <c r="CD38" s="35"/>
      <c r="CE38" s="37"/>
      <c r="CF38" s="37"/>
      <c r="CG38" s="37"/>
      <c r="CH38" s="37"/>
      <c r="CI38" s="37"/>
      <c r="CJ38" s="34"/>
      <c r="CK38" s="38">
        <f t="shared" si="6"/>
        <v>0</v>
      </c>
      <c r="CL38" s="38">
        <f t="shared" si="6"/>
        <v>0</v>
      </c>
    </row>
    <row r="39" spans="1:90" x14ac:dyDescent="0.25">
      <c r="A39" s="3264" t="s">
        <v>54</v>
      </c>
      <c r="B39" s="1776" t="s">
        <v>37</v>
      </c>
      <c r="C39" s="1583">
        <f t="shared" si="7"/>
        <v>0</v>
      </c>
      <c r="D39" s="1779">
        <f t="shared" si="2"/>
        <v>0</v>
      </c>
      <c r="E39" s="1947">
        <f t="shared" si="2"/>
        <v>0</v>
      </c>
      <c r="F39" s="1948"/>
      <c r="G39" s="1943"/>
      <c r="H39" s="1948"/>
      <c r="I39" s="1943"/>
      <c r="J39" s="1948"/>
      <c r="K39" s="1943"/>
      <c r="L39" s="1948"/>
      <c r="M39" s="1943"/>
      <c r="N39" s="1948"/>
      <c r="O39" s="1943"/>
      <c r="P39" s="1949"/>
      <c r="Q39" s="1945"/>
      <c r="R39" s="1946"/>
      <c r="S39" s="1950"/>
      <c r="T39" s="33" t="str">
        <f t="shared" si="3"/>
        <v/>
      </c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6" t="str">
        <f t="shared" si="4"/>
        <v/>
      </c>
      <c r="CB39" s="36" t="str">
        <f t="shared" si="5"/>
        <v/>
      </c>
      <c r="CC39" s="35"/>
      <c r="CD39" s="35"/>
      <c r="CE39" s="37"/>
      <c r="CF39" s="37"/>
      <c r="CG39" s="37"/>
      <c r="CH39" s="37"/>
      <c r="CI39" s="37"/>
      <c r="CJ39" s="34"/>
      <c r="CK39" s="38">
        <f t="shared" si="6"/>
        <v>0</v>
      </c>
      <c r="CL39" s="38">
        <f t="shared" si="6"/>
        <v>0</v>
      </c>
    </row>
    <row r="40" spans="1:90" x14ac:dyDescent="0.25">
      <c r="A40" s="2732"/>
      <c r="B40" s="1696" t="s">
        <v>38</v>
      </c>
      <c r="C40" s="58">
        <f t="shared" si="7"/>
        <v>0</v>
      </c>
      <c r="D40" s="59">
        <f t="shared" si="2"/>
        <v>0</v>
      </c>
      <c r="E40" s="60">
        <f t="shared" si="2"/>
        <v>0</v>
      </c>
      <c r="F40" s="51"/>
      <c r="G40" s="52"/>
      <c r="H40" s="51"/>
      <c r="I40" s="52"/>
      <c r="J40" s="51"/>
      <c r="K40" s="52"/>
      <c r="L40" s="51"/>
      <c r="M40" s="52"/>
      <c r="N40" s="51"/>
      <c r="O40" s="52"/>
      <c r="P40" s="53"/>
      <c r="Q40" s="54"/>
      <c r="R40" s="55"/>
      <c r="S40" s="56"/>
      <c r="T40" s="33" t="str">
        <f t="shared" si="3"/>
        <v/>
      </c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6" t="str">
        <f t="shared" si="4"/>
        <v/>
      </c>
      <c r="CB40" s="36" t="str">
        <f t="shared" si="5"/>
        <v/>
      </c>
      <c r="CC40" s="35"/>
      <c r="CD40" s="35"/>
      <c r="CE40" s="37"/>
      <c r="CF40" s="37"/>
      <c r="CG40" s="37"/>
      <c r="CH40" s="37"/>
      <c r="CI40" s="37"/>
      <c r="CJ40" s="34"/>
      <c r="CK40" s="38">
        <f t="shared" si="6"/>
        <v>0</v>
      </c>
      <c r="CL40" s="38">
        <f t="shared" si="6"/>
        <v>0</v>
      </c>
    </row>
    <row r="41" spans="1:90" x14ac:dyDescent="0.25">
      <c r="A41" s="2485"/>
      <c r="B41" s="1697" t="s">
        <v>39</v>
      </c>
      <c r="C41" s="24">
        <f t="shared" si="7"/>
        <v>0</v>
      </c>
      <c r="D41" s="61">
        <f t="shared" si="2"/>
        <v>0</v>
      </c>
      <c r="E41" s="26">
        <f t="shared" si="2"/>
        <v>0</v>
      </c>
      <c r="F41" s="27"/>
      <c r="G41" s="62"/>
      <c r="H41" s="27"/>
      <c r="I41" s="62"/>
      <c r="J41" s="27"/>
      <c r="K41" s="62"/>
      <c r="L41" s="27"/>
      <c r="M41" s="62"/>
      <c r="N41" s="27"/>
      <c r="O41" s="62"/>
      <c r="P41" s="63"/>
      <c r="Q41" s="64"/>
      <c r="R41" s="65"/>
      <c r="S41" s="28"/>
      <c r="T41" s="33" t="str">
        <f t="shared" si="3"/>
        <v/>
      </c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6" t="str">
        <f t="shared" si="4"/>
        <v/>
      </c>
      <c r="CB41" s="36" t="str">
        <f>IF(AND($C41&lt;&gt;0,S41=""),"* No olvide ingresar la columna "&amp;S$17&amp;""&amp;" (Digite CERO si no tiene). ",IF(S41&gt;$C41,"* El Número de Migrantes no puede superar el Total. ",""))</f>
        <v/>
      </c>
      <c r="CC41" s="35"/>
      <c r="CD41" s="35"/>
      <c r="CE41" s="37"/>
      <c r="CF41" s="37"/>
      <c r="CG41" s="37"/>
      <c r="CH41" s="37"/>
      <c r="CI41" s="37"/>
      <c r="CJ41" s="34"/>
      <c r="CK41" s="38">
        <f t="shared" si="6"/>
        <v>0</v>
      </c>
      <c r="CL41" s="38">
        <f t="shared" si="6"/>
        <v>0</v>
      </c>
    </row>
    <row r="42" spans="1:90" x14ac:dyDescent="0.25">
      <c r="A42" s="1585" t="s">
        <v>55</v>
      </c>
      <c r="B42" s="1586"/>
      <c r="C42" s="1586"/>
      <c r="D42" s="1586"/>
      <c r="E42" s="1586"/>
      <c r="F42" s="1586"/>
      <c r="G42" s="1586"/>
      <c r="H42" s="1586"/>
      <c r="I42" s="1586"/>
      <c r="J42" s="1586"/>
      <c r="K42" s="1586"/>
      <c r="L42" s="1586"/>
      <c r="M42" s="1586"/>
      <c r="N42" s="1586"/>
      <c r="O42" s="1586"/>
      <c r="P42" s="1586"/>
    </row>
    <row r="43" spans="1:90" ht="15" customHeight="1" x14ac:dyDescent="0.25">
      <c r="A43" s="3247" t="s">
        <v>56</v>
      </c>
      <c r="B43" s="3246" t="s">
        <v>27</v>
      </c>
      <c r="C43" s="2471"/>
      <c r="D43" s="2472"/>
      <c r="E43" s="3344" t="s">
        <v>6</v>
      </c>
      <c r="F43" s="3163"/>
      <c r="G43" s="3163"/>
      <c r="H43" s="3163"/>
      <c r="I43" s="3163"/>
      <c r="J43" s="3163"/>
      <c r="K43" s="3163"/>
      <c r="L43" s="3163"/>
      <c r="M43" s="3163"/>
      <c r="N43" s="3163"/>
      <c r="O43" s="3163"/>
      <c r="P43" s="3163"/>
      <c r="Q43" s="3241" t="s">
        <v>28</v>
      </c>
      <c r="R43" s="3242" t="s">
        <v>29</v>
      </c>
    </row>
    <row r="44" spans="1:90" ht="15" customHeight="1" x14ac:dyDescent="0.25">
      <c r="A44" s="2727"/>
      <c r="B44" s="2473"/>
      <c r="C44" s="2474"/>
      <c r="D44" s="2475"/>
      <c r="E44" s="3337" t="s">
        <v>30</v>
      </c>
      <c r="F44" s="3338"/>
      <c r="G44" s="3337" t="s">
        <v>31</v>
      </c>
      <c r="H44" s="3338"/>
      <c r="I44" s="3337" t="s">
        <v>15</v>
      </c>
      <c r="J44" s="3338"/>
      <c r="K44" s="3337" t="s">
        <v>32</v>
      </c>
      <c r="L44" s="3338"/>
      <c r="M44" s="3337" t="s">
        <v>33</v>
      </c>
      <c r="N44" s="3338"/>
      <c r="O44" s="3337" t="s">
        <v>34</v>
      </c>
      <c r="P44" s="3159"/>
      <c r="Q44" s="2491"/>
      <c r="R44" s="2494"/>
    </row>
    <row r="45" spans="1:90" x14ac:dyDescent="0.25">
      <c r="A45" s="2479"/>
      <c r="B45" s="1587" t="s">
        <v>17</v>
      </c>
      <c r="C45" s="1951" t="s">
        <v>18</v>
      </c>
      <c r="D45" s="1689" t="s">
        <v>19</v>
      </c>
      <c r="E45" s="1933" t="s">
        <v>18</v>
      </c>
      <c r="F45" s="1688" t="s">
        <v>19</v>
      </c>
      <c r="G45" s="1933" t="s">
        <v>18</v>
      </c>
      <c r="H45" s="1688" t="s">
        <v>19</v>
      </c>
      <c r="I45" s="1933" t="s">
        <v>18</v>
      </c>
      <c r="J45" s="1688" t="s">
        <v>19</v>
      </c>
      <c r="K45" s="1933" t="s">
        <v>18</v>
      </c>
      <c r="L45" s="1688" t="s">
        <v>19</v>
      </c>
      <c r="M45" s="1933" t="s">
        <v>18</v>
      </c>
      <c r="N45" s="1688" t="s">
        <v>19</v>
      </c>
      <c r="O45" s="1933" t="s">
        <v>18</v>
      </c>
      <c r="P45" s="1687" t="s">
        <v>19</v>
      </c>
      <c r="Q45" s="2492"/>
      <c r="R45" s="2495"/>
    </row>
    <row r="46" spans="1:90" x14ac:dyDescent="0.25">
      <c r="A46" s="1952" t="s">
        <v>37</v>
      </c>
      <c r="B46" s="1953">
        <f>SUM(C46+D46)</f>
        <v>0</v>
      </c>
      <c r="C46" s="1954">
        <f t="shared" ref="C46:D49" si="8">SUM(E46+G46+I46+K46+M46+O46)</f>
        <v>0</v>
      </c>
      <c r="D46" s="1955">
        <f t="shared" si="8"/>
        <v>0</v>
      </c>
      <c r="E46" s="1948"/>
      <c r="F46" s="1950"/>
      <c r="G46" s="1948"/>
      <c r="H46" s="1950"/>
      <c r="I46" s="1948"/>
      <c r="J46" s="1943"/>
      <c r="K46" s="1948"/>
      <c r="L46" s="1943"/>
      <c r="M46" s="1949"/>
      <c r="N46" s="1943"/>
      <c r="O46" s="1949"/>
      <c r="P46" s="1945"/>
      <c r="Q46" s="1956"/>
      <c r="R46" s="1943"/>
      <c r="S46" s="33" t="str">
        <f>$CA46&amp;CB46</f>
        <v/>
      </c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6" t="str">
        <f>IF(AND($B46&lt;&gt;0,Q46=""),"* No olvide ingresar la columna "&amp;Q$43&amp;""&amp;" (Digite CERO si no tiene). ",IF(Q46&gt;$B46,"* El Número de Pueblos Originarios no puede superar el Total. ",""))</f>
        <v/>
      </c>
      <c r="CB46" s="36" t="str">
        <f>IF(AND($B46&lt;&gt;0,R46=""),"* No olvide ingresar la columna "&amp;R$43&amp;""&amp;" (Digite CERO si no tiene). ",IF(R46&gt;$B46,"* El Número de Migrantes no puede superar el Total. ",""))</f>
        <v/>
      </c>
      <c r="CC46" s="35"/>
      <c r="CD46" s="35"/>
      <c r="CE46" s="37"/>
      <c r="CF46" s="37"/>
      <c r="CG46" s="37"/>
      <c r="CH46" s="37"/>
      <c r="CI46" s="37"/>
      <c r="CJ46" s="34"/>
      <c r="CK46" s="38">
        <f>IF(AND($B46&lt;&gt;0,Q46=""),1,IF(Q46&gt;$B46,1,0))</f>
        <v>0</v>
      </c>
      <c r="CL46" s="38">
        <f>IF(AND($B46&lt;&gt;0,R46=""),1,IF(R46&gt;$B46,1,0))</f>
        <v>0</v>
      </c>
    </row>
    <row r="47" spans="1:90" x14ac:dyDescent="0.25">
      <c r="A47" s="99" t="s">
        <v>38</v>
      </c>
      <c r="B47" s="100">
        <f>SUM(C47+D47)</f>
        <v>0</v>
      </c>
      <c r="C47" s="101">
        <f t="shared" si="8"/>
        <v>0</v>
      </c>
      <c r="D47" s="188">
        <f t="shared" si="8"/>
        <v>0</v>
      </c>
      <c r="E47" s="51"/>
      <c r="F47" s="189"/>
      <c r="G47" s="42"/>
      <c r="H47" s="189"/>
      <c r="I47" s="42"/>
      <c r="J47" s="43"/>
      <c r="K47" s="42"/>
      <c r="L47" s="43"/>
      <c r="M47" s="44"/>
      <c r="N47" s="43"/>
      <c r="O47" s="44"/>
      <c r="P47" s="45"/>
      <c r="Q47" s="103"/>
      <c r="R47" s="52"/>
      <c r="S47" s="33" t="str">
        <f>$CA47&amp;CB47</f>
        <v/>
      </c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6" t="str">
        <f t="shared" ref="CA47:CA49" si="9">IF(AND($B47&lt;&gt;0,Q47=""),"* No olvide ingresar la columna "&amp;Q$43&amp;""&amp;" (Digite CERO si no tiene). ",IF(Q47&gt;$B47,"* El Número de Pueblos Originarios no puede superar el Total. ",""))</f>
        <v/>
      </c>
      <c r="CB47" s="36" t="str">
        <f t="shared" ref="CB47:CB49" si="10">IF(AND($B47&lt;&gt;0,R47=""),"* No olvide ingresar la columna "&amp;R$43&amp;""&amp;" (Digite CERO si no tiene). ",IF(R47&gt;$B47,"* El Número de Migrantes no puede superar el Total. ",""))</f>
        <v/>
      </c>
      <c r="CC47" s="35"/>
      <c r="CD47" s="35"/>
      <c r="CE47" s="37"/>
      <c r="CF47" s="37"/>
      <c r="CG47" s="37"/>
      <c r="CH47" s="37"/>
      <c r="CI47" s="37"/>
      <c r="CJ47" s="34"/>
      <c r="CK47" s="38">
        <f t="shared" ref="CK47:CL49" si="11">IF(AND($B47&lt;&gt;0,Q47=""),1,IF(Q47&gt;$B47,1,0))</f>
        <v>0</v>
      </c>
      <c r="CL47" s="38">
        <f t="shared" si="11"/>
        <v>0</v>
      </c>
    </row>
    <row r="48" spans="1:90" x14ac:dyDescent="0.25">
      <c r="A48" s="99" t="s">
        <v>39</v>
      </c>
      <c r="B48" s="104">
        <f>SUM(C48+D48)</f>
        <v>0</v>
      </c>
      <c r="C48" s="105">
        <f t="shared" si="8"/>
        <v>0</v>
      </c>
      <c r="D48" s="106">
        <f t="shared" si="8"/>
        <v>0</v>
      </c>
      <c r="E48" s="51"/>
      <c r="F48" s="56"/>
      <c r="G48" s="51"/>
      <c r="H48" s="56"/>
      <c r="I48" s="51"/>
      <c r="J48" s="52"/>
      <c r="K48" s="51"/>
      <c r="L48" s="52"/>
      <c r="M48" s="53"/>
      <c r="N48" s="52"/>
      <c r="O48" s="53"/>
      <c r="P48" s="54"/>
      <c r="Q48" s="103"/>
      <c r="R48" s="52"/>
      <c r="S48" s="33" t="str">
        <f>$CA48&amp;CB48</f>
        <v/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6" t="str">
        <f t="shared" si="9"/>
        <v/>
      </c>
      <c r="CB48" s="36" t="str">
        <f t="shared" si="10"/>
        <v/>
      </c>
      <c r="CC48" s="35"/>
      <c r="CD48" s="35"/>
      <c r="CE48" s="37"/>
      <c r="CF48" s="37"/>
      <c r="CG48" s="37"/>
      <c r="CH48" s="37"/>
      <c r="CI48" s="37"/>
      <c r="CJ48" s="34"/>
      <c r="CK48" s="38">
        <f t="shared" si="11"/>
        <v>0</v>
      </c>
      <c r="CL48" s="38">
        <f t="shared" si="11"/>
        <v>0</v>
      </c>
    </row>
    <row r="49" spans="1:90" x14ac:dyDescent="0.25">
      <c r="A49" s="107" t="s">
        <v>57</v>
      </c>
      <c r="B49" s="108">
        <f>SUM(C49:D49)</f>
        <v>0</v>
      </c>
      <c r="C49" s="109">
        <f t="shared" si="8"/>
        <v>0</v>
      </c>
      <c r="D49" s="287">
        <f t="shared" si="8"/>
        <v>0</v>
      </c>
      <c r="E49" s="110"/>
      <c r="F49" s="268"/>
      <c r="G49" s="110"/>
      <c r="H49" s="268"/>
      <c r="I49" s="110"/>
      <c r="J49" s="111"/>
      <c r="K49" s="110"/>
      <c r="L49" s="111"/>
      <c r="M49" s="112"/>
      <c r="N49" s="111"/>
      <c r="O49" s="112"/>
      <c r="P49" s="113"/>
      <c r="Q49" s="114"/>
      <c r="R49" s="111"/>
      <c r="S49" s="33" t="str">
        <f t="shared" ref="S49" si="12">$CA49&amp;CB49</f>
        <v/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6" t="str">
        <f t="shared" si="9"/>
        <v/>
      </c>
      <c r="CB49" s="36" t="str">
        <f t="shared" si="10"/>
        <v/>
      </c>
      <c r="CC49" s="35"/>
      <c r="CD49" s="35"/>
      <c r="CE49" s="37"/>
      <c r="CF49" s="37"/>
      <c r="CG49" s="37"/>
      <c r="CH49" s="37"/>
      <c r="CI49" s="37"/>
      <c r="CJ49" s="34"/>
      <c r="CK49" s="38">
        <f t="shared" si="11"/>
        <v>0</v>
      </c>
      <c r="CL49" s="38">
        <f t="shared" si="11"/>
        <v>0</v>
      </c>
    </row>
    <row r="50" spans="1:90" x14ac:dyDescent="0.25">
      <c r="A50" s="11" t="s">
        <v>58</v>
      </c>
      <c r="B50" s="12"/>
      <c r="C50" s="12"/>
      <c r="D50" s="12"/>
      <c r="E50" s="12"/>
      <c r="F50" s="12"/>
      <c r="G50" s="12"/>
      <c r="H50" s="12"/>
    </row>
    <row r="51" spans="1:90" ht="15" customHeight="1" x14ac:dyDescent="0.25">
      <c r="A51" s="3251" t="s">
        <v>59</v>
      </c>
      <c r="B51" s="3246" t="s">
        <v>5</v>
      </c>
      <c r="C51" s="2471"/>
      <c r="D51" s="2472"/>
      <c r="E51" s="3351" t="s">
        <v>6</v>
      </c>
      <c r="F51" s="3351"/>
      <c r="G51" s="3351"/>
      <c r="H51" s="3337"/>
      <c r="I51" s="3241" t="s">
        <v>28</v>
      </c>
      <c r="J51" s="3242" t="s">
        <v>29</v>
      </c>
    </row>
    <row r="52" spans="1:90" x14ac:dyDescent="0.25">
      <c r="A52" s="2746"/>
      <c r="B52" s="2473"/>
      <c r="C52" s="2474"/>
      <c r="D52" s="2475"/>
      <c r="E52" s="3337" t="s">
        <v>8</v>
      </c>
      <c r="F52" s="3338"/>
      <c r="G52" s="3337" t="s">
        <v>9</v>
      </c>
      <c r="H52" s="3159"/>
      <c r="I52" s="2491"/>
      <c r="J52" s="2494"/>
    </row>
    <row r="53" spans="1:90" x14ac:dyDescent="0.25">
      <c r="A53" s="2506"/>
      <c r="B53" s="1587" t="s">
        <v>17</v>
      </c>
      <c r="C53" s="1951" t="s">
        <v>18</v>
      </c>
      <c r="D53" s="1689" t="s">
        <v>19</v>
      </c>
      <c r="E53" s="1933" t="s">
        <v>18</v>
      </c>
      <c r="F53" s="1932" t="s">
        <v>19</v>
      </c>
      <c r="G53" s="1933" t="s">
        <v>18</v>
      </c>
      <c r="H53" s="1702" t="s">
        <v>19</v>
      </c>
      <c r="I53" s="2492"/>
      <c r="J53" s="2495"/>
    </row>
    <row r="54" spans="1:90" ht="21" x14ac:dyDescent="0.25">
      <c r="A54" s="1957" t="s">
        <v>60</v>
      </c>
      <c r="B54" s="1958">
        <f>SUM(C54+D54)</f>
        <v>0</v>
      </c>
      <c r="C54" s="1959">
        <f t="shared" ref="C54:D57" si="13">SUM(E54+G54)</f>
        <v>0</v>
      </c>
      <c r="D54" s="1934">
        <f t="shared" si="13"/>
        <v>0</v>
      </c>
      <c r="E54" s="1960">
        <f t="shared" ref="E54:J54" si="14">SUM(E55:E57)</f>
        <v>0</v>
      </c>
      <c r="F54" s="1961">
        <f t="shared" si="14"/>
        <v>0</v>
      </c>
      <c r="G54" s="1962">
        <f t="shared" si="14"/>
        <v>0</v>
      </c>
      <c r="H54" s="1963">
        <f t="shared" si="14"/>
        <v>0</v>
      </c>
      <c r="I54" s="1964">
        <f t="shared" si="14"/>
        <v>0</v>
      </c>
      <c r="J54" s="1965">
        <f t="shared" si="14"/>
        <v>0</v>
      </c>
    </row>
    <row r="55" spans="1:90" x14ac:dyDescent="0.25">
      <c r="A55" s="115" t="s">
        <v>22</v>
      </c>
      <c r="B55" s="116">
        <f>SUM(C55+D55)</f>
        <v>0</v>
      </c>
      <c r="C55" s="117">
        <f t="shared" si="13"/>
        <v>0</v>
      </c>
      <c r="D55" s="573">
        <f t="shared" si="13"/>
        <v>0</v>
      </c>
      <c r="E55" s="42"/>
      <c r="F55" s="189"/>
      <c r="G55" s="44"/>
      <c r="H55" s="45"/>
      <c r="I55" s="103"/>
      <c r="J55" s="52"/>
      <c r="K55" s="33" t="str">
        <f>$CA55&amp;CB55</f>
        <v/>
      </c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6" t="str">
        <f>IF(AND($B55&lt;&gt;0,I55=""),"* No olvide ingresar la columna "&amp;I$51&amp;""&amp;" (Digite CERO si no tiene). ",IF(I55&gt;$B55,"* El Número de Pueblos Originarios no puede superar el Total. ",""))</f>
        <v/>
      </c>
      <c r="CB55" s="36" t="str">
        <f>IF(AND($B55&lt;&gt;0,J55=""),"* No olvide ingresar la columna "&amp;J$51&amp;""&amp;" (Digite CERO si no tiene). ",IF(J55&gt;$B55,"* El Número de Migrantes no puede superar el Total. ",""))</f>
        <v/>
      </c>
      <c r="CC55" s="35"/>
      <c r="CD55" s="35"/>
      <c r="CE55" s="37"/>
      <c r="CF55" s="37"/>
      <c r="CG55" s="37"/>
      <c r="CH55" s="37"/>
      <c r="CI55" s="37"/>
      <c r="CJ55" s="34"/>
      <c r="CK55" s="38">
        <f>IF(AND($B55&lt;&gt;0,I55=""),1,IF(I55&gt;$B55,1,0))</f>
        <v>0</v>
      </c>
      <c r="CL55" s="38">
        <f>IF(AND($B55&lt;&gt;0,J55=""),1,IF(J55&gt;$B55,1,0))</f>
        <v>0</v>
      </c>
    </row>
    <row r="56" spans="1:90" x14ac:dyDescent="0.25">
      <c r="A56" s="99" t="s">
        <v>61</v>
      </c>
      <c r="B56" s="58">
        <f>SUM(C56+D56)</f>
        <v>0</v>
      </c>
      <c r="C56" s="118">
        <f t="shared" si="13"/>
        <v>0</v>
      </c>
      <c r="D56" s="60">
        <f t="shared" si="13"/>
        <v>0</v>
      </c>
      <c r="E56" s="51"/>
      <c r="F56" s="56"/>
      <c r="G56" s="53"/>
      <c r="H56" s="54"/>
      <c r="I56" s="103"/>
      <c r="J56" s="52"/>
      <c r="K56" s="33" t="str">
        <f t="shared" ref="K56:K57" si="15">$CA56&amp;CB56</f>
        <v/>
      </c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6" t="str">
        <f t="shared" ref="CA56:CA57" si="16">IF(AND($B56&lt;&gt;0,I56=""),"* No olvide ingresar la columna "&amp;I$51&amp;""&amp;" (Digite CERO si no tiene). ",IF(I56&gt;$B56,"* El Número de Pueblos Originarios no puede superar el Total. ",""))</f>
        <v/>
      </c>
      <c r="CB56" s="36" t="str">
        <f t="shared" ref="CB56:CB57" si="17">IF(AND($B56&lt;&gt;0,J56=""),"* No olvide ingresar la columna "&amp;J$51&amp;""&amp;" (Digite CERO si no tiene). ",IF(J56&gt;$B56,"* El Número de Migrantes no puede superar el Total. ",""))</f>
        <v/>
      </c>
      <c r="CC56" s="35"/>
      <c r="CD56" s="35"/>
      <c r="CE56" s="37"/>
      <c r="CF56" s="37"/>
      <c r="CG56" s="37"/>
      <c r="CH56" s="37"/>
      <c r="CI56" s="37"/>
      <c r="CJ56" s="34"/>
      <c r="CK56" s="38">
        <f t="shared" ref="CK56:CL57" si="18">IF(AND($B56&lt;&gt;0,I56=""),1,IF(I56&gt;$B56,1,0))</f>
        <v>0</v>
      </c>
      <c r="CL56" s="38">
        <f t="shared" si="18"/>
        <v>0</v>
      </c>
    </row>
    <row r="57" spans="1:90" x14ac:dyDescent="0.25">
      <c r="A57" s="119" t="s">
        <v>62</v>
      </c>
      <c r="B57" s="24">
        <f>SUM(C57+D57)</f>
        <v>0</v>
      </c>
      <c r="C57" s="120">
        <f t="shared" si="13"/>
        <v>0</v>
      </c>
      <c r="D57" s="26">
        <f t="shared" si="13"/>
        <v>0</v>
      </c>
      <c r="E57" s="27"/>
      <c r="F57" s="28"/>
      <c r="G57" s="63"/>
      <c r="H57" s="64"/>
      <c r="I57" s="121"/>
      <c r="J57" s="62"/>
      <c r="K57" s="33" t="str">
        <f t="shared" si="15"/>
        <v/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6" t="str">
        <f t="shared" si="16"/>
        <v/>
      </c>
      <c r="CB57" s="36" t="str">
        <f t="shared" si="17"/>
        <v/>
      </c>
      <c r="CC57" s="35"/>
      <c r="CD57" s="35"/>
      <c r="CE57" s="37"/>
      <c r="CF57" s="37"/>
      <c r="CG57" s="37"/>
      <c r="CH57" s="37"/>
      <c r="CI57" s="37"/>
      <c r="CJ57" s="34"/>
      <c r="CK57" s="38">
        <f t="shared" si="18"/>
        <v>0</v>
      </c>
      <c r="CL57" s="38">
        <f t="shared" si="18"/>
        <v>0</v>
      </c>
    </row>
    <row r="58" spans="1:90" x14ac:dyDescent="0.25">
      <c r="A58" s="11" t="s">
        <v>63</v>
      </c>
      <c r="B58" s="12"/>
      <c r="C58" s="12"/>
      <c r="D58" s="12"/>
      <c r="E58" s="12"/>
      <c r="F58" s="12"/>
      <c r="G58" s="12"/>
      <c r="H58" s="12"/>
      <c r="I58" s="12"/>
      <c r="J58" s="13"/>
      <c r="K58" s="13"/>
    </row>
    <row r="59" spans="1:90" ht="15" customHeight="1" x14ac:dyDescent="0.25">
      <c r="A59" s="3246" t="s">
        <v>64</v>
      </c>
      <c r="B59" s="2472"/>
      <c r="C59" s="3247" t="s">
        <v>65</v>
      </c>
      <c r="D59" s="3337" t="s">
        <v>66</v>
      </c>
      <c r="E59" s="3159"/>
      <c r="F59" s="3159"/>
      <c r="G59" s="3159"/>
      <c r="H59" s="3159"/>
      <c r="I59" s="3159"/>
      <c r="J59" s="3348"/>
      <c r="K59" s="2500" t="s">
        <v>28</v>
      </c>
      <c r="L59" s="2472" t="s">
        <v>29</v>
      </c>
    </row>
    <row r="60" spans="1:90" ht="21" x14ac:dyDescent="0.25">
      <c r="A60" s="2473"/>
      <c r="B60" s="2475"/>
      <c r="C60" s="2479"/>
      <c r="D60" s="1966" t="s">
        <v>67</v>
      </c>
      <c r="E60" s="1966" t="s">
        <v>68</v>
      </c>
      <c r="F60" s="1966" t="s">
        <v>69</v>
      </c>
      <c r="G60" s="1932" t="s">
        <v>70</v>
      </c>
      <c r="H60" s="1702" t="s">
        <v>71</v>
      </c>
      <c r="I60" s="1967" t="s">
        <v>72</v>
      </c>
      <c r="J60" s="1968" t="s">
        <v>73</v>
      </c>
      <c r="K60" s="2501"/>
      <c r="L60" s="2489"/>
    </row>
    <row r="61" spans="1:90" x14ac:dyDescent="0.25">
      <c r="A61" s="3349" t="s">
        <v>74</v>
      </c>
      <c r="B61" s="3350"/>
      <c r="C61" s="1969">
        <f>SUM(D61:H61)</f>
        <v>0</v>
      </c>
      <c r="D61" s="1970"/>
      <c r="E61" s="1970"/>
      <c r="F61" s="1970"/>
      <c r="G61" s="1950"/>
      <c r="H61" s="1971"/>
      <c r="I61" s="1972"/>
      <c r="J61" s="1973"/>
      <c r="K61" s="1971"/>
      <c r="L61" s="1943"/>
      <c r="M61" s="33" t="str">
        <f>$CA61&amp;CB61</f>
        <v/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6" t="str">
        <f>IF(AND($C61&lt;&gt;0,K61=""),"* No olvide ingresar la columna "&amp;K$59&amp;""&amp;" (Digite CERO si no tiene). ",IF(K61&gt;$C61,"* El Número de Pueblos Originarios no puede superar el Total. ",""))</f>
        <v/>
      </c>
      <c r="CB61" s="36" t="str">
        <f>IF(AND($C61&lt;&gt;0,L61=""),"* No olvide ingresar la columna "&amp;L$59&amp;""&amp;" (Digite CERO si no tiene). ",IF(L61&gt;$C61,"* El Número de Migrantes no puede superar el Total. ",""))</f>
        <v/>
      </c>
      <c r="CC61" s="35"/>
      <c r="CD61" s="35"/>
      <c r="CE61" s="37"/>
      <c r="CF61" s="37"/>
      <c r="CG61" s="37"/>
      <c r="CH61" s="37"/>
      <c r="CI61" s="37"/>
      <c r="CJ61" s="34"/>
      <c r="CK61" s="38">
        <f>IF(AND($C61&lt;&gt;0,K61=""),1,IF(K61&gt;$C61,1,0))</f>
        <v>0</v>
      </c>
      <c r="CL61" s="38">
        <f>IF(AND($C61&lt;&gt;0,L61=""),1,IF(L61&gt;$C61,1,0))</f>
        <v>0</v>
      </c>
    </row>
    <row r="62" spans="1:90" x14ac:dyDescent="0.25">
      <c r="A62" s="2509" t="s">
        <v>75</v>
      </c>
      <c r="B62" s="2510"/>
      <c r="C62" s="127">
        <f>SUM(D62:H62)</f>
        <v>0</v>
      </c>
      <c r="D62" s="128"/>
      <c r="E62" s="128"/>
      <c r="F62" s="128"/>
      <c r="G62" s="189"/>
      <c r="H62" s="129"/>
      <c r="I62" s="130"/>
      <c r="J62" s="131"/>
      <c r="K62" s="132"/>
      <c r="L62" s="52"/>
      <c r="M62" s="33" t="str">
        <f t="shared" ref="M62:M67" si="19">$CA62&amp;CB62</f>
        <v/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6" t="str">
        <f t="shared" ref="CA62:CA67" si="20">IF(AND($C62&lt;&gt;0,K62=""),"* No olvide ingresar la columna "&amp;K$59&amp;""&amp;" (Digite CERO si no tiene). ",IF(K62&gt;$C62,"* El Número de Pueblos Originarios no puede superar el Total. ",""))</f>
        <v/>
      </c>
      <c r="CB62" s="36" t="str">
        <f t="shared" ref="CB62:CB67" si="21">IF(AND($C62&lt;&gt;0,L62=""),"* No olvide ingresar la columna "&amp;L$59&amp;""&amp;" (Digite CERO si no tiene). ",IF(L62&gt;$C62,"* El Número de Migrantes no puede superar el Total. ",""))</f>
        <v/>
      </c>
      <c r="CC62" s="35"/>
      <c r="CD62" s="35"/>
      <c r="CE62" s="37"/>
      <c r="CF62" s="37"/>
      <c r="CG62" s="37"/>
      <c r="CH62" s="37"/>
      <c r="CI62" s="37"/>
      <c r="CJ62" s="34"/>
      <c r="CK62" s="38">
        <f t="shared" ref="CK62:CL67" si="22">IF(AND($C62&lt;&gt;0,K62=""),1,IF(K62&gt;$C62,1,0))</f>
        <v>0</v>
      </c>
      <c r="CL62" s="38">
        <f t="shared" si="22"/>
        <v>0</v>
      </c>
    </row>
    <row r="63" spans="1:90" x14ac:dyDescent="0.25">
      <c r="A63" s="2511" t="s">
        <v>76</v>
      </c>
      <c r="B63" s="2510"/>
      <c r="C63" s="127">
        <f>SUM(D63:H63)</f>
        <v>0</v>
      </c>
      <c r="D63" s="133"/>
      <c r="E63" s="133"/>
      <c r="F63" s="133"/>
      <c r="G63" s="56"/>
      <c r="H63" s="132"/>
      <c r="I63" s="134"/>
      <c r="J63" s="135"/>
      <c r="K63" s="132"/>
      <c r="L63" s="52"/>
      <c r="M63" s="33" t="str">
        <f t="shared" si="19"/>
        <v/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6" t="str">
        <f t="shared" si="20"/>
        <v/>
      </c>
      <c r="CB63" s="36" t="str">
        <f t="shared" si="21"/>
        <v/>
      </c>
      <c r="CC63" s="35"/>
      <c r="CD63" s="35"/>
      <c r="CE63" s="37"/>
      <c r="CF63" s="37"/>
      <c r="CG63" s="37"/>
      <c r="CH63" s="37"/>
      <c r="CI63" s="37"/>
      <c r="CJ63" s="34"/>
      <c r="CK63" s="38">
        <f t="shared" si="22"/>
        <v>0</v>
      </c>
      <c r="CL63" s="38">
        <f t="shared" si="22"/>
        <v>0</v>
      </c>
    </row>
    <row r="64" spans="1:90" ht="15" customHeight="1" x14ac:dyDescent="0.25">
      <c r="A64" s="2511" t="s">
        <v>77</v>
      </c>
      <c r="B64" s="2510"/>
      <c r="C64" s="58">
        <f>SUM(H64:J64)</f>
        <v>0</v>
      </c>
      <c r="D64" s="136"/>
      <c r="E64" s="136"/>
      <c r="F64" s="136"/>
      <c r="G64" s="136"/>
      <c r="H64" s="137"/>
      <c r="I64" s="51"/>
      <c r="J64" s="138"/>
      <c r="K64" s="132"/>
      <c r="L64" s="52"/>
      <c r="M64" s="33" t="str">
        <f t="shared" si="19"/>
        <v/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6" t="str">
        <f t="shared" si="20"/>
        <v/>
      </c>
      <c r="CB64" s="36" t="str">
        <f t="shared" si="21"/>
        <v/>
      </c>
      <c r="CC64" s="35"/>
      <c r="CD64" s="35"/>
      <c r="CE64" s="37"/>
      <c r="CF64" s="37"/>
      <c r="CG64" s="37"/>
      <c r="CH64" s="37"/>
      <c r="CI64" s="37"/>
      <c r="CJ64" s="34"/>
      <c r="CK64" s="38">
        <f t="shared" si="22"/>
        <v>0</v>
      </c>
      <c r="CL64" s="38">
        <f t="shared" si="22"/>
        <v>0</v>
      </c>
    </row>
    <row r="65" spans="1:90" ht="15" customHeight="1" x14ac:dyDescent="0.25">
      <c r="A65" s="2511" t="s">
        <v>78</v>
      </c>
      <c r="B65" s="2510"/>
      <c r="C65" s="58">
        <f>SUM(H65:J65)</f>
        <v>0</v>
      </c>
      <c r="D65" s="136"/>
      <c r="E65" s="136"/>
      <c r="F65" s="136"/>
      <c r="G65" s="136"/>
      <c r="H65" s="137"/>
      <c r="I65" s="51"/>
      <c r="J65" s="138"/>
      <c r="K65" s="132"/>
      <c r="L65" s="52"/>
      <c r="M65" s="33" t="str">
        <f t="shared" si="19"/>
        <v/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6" t="str">
        <f t="shared" si="20"/>
        <v/>
      </c>
      <c r="CB65" s="36" t="str">
        <f t="shared" si="21"/>
        <v/>
      </c>
      <c r="CC65" s="35"/>
      <c r="CD65" s="35"/>
      <c r="CE65" s="37"/>
      <c r="CF65" s="37"/>
      <c r="CG65" s="37"/>
      <c r="CH65" s="37"/>
      <c r="CI65" s="37"/>
      <c r="CJ65" s="34"/>
      <c r="CK65" s="38">
        <f t="shared" si="22"/>
        <v>0</v>
      </c>
      <c r="CL65" s="38">
        <f t="shared" si="22"/>
        <v>0</v>
      </c>
    </row>
    <row r="66" spans="1:90" ht="15" customHeight="1" x14ac:dyDescent="0.25">
      <c r="A66" s="2512" t="s">
        <v>79</v>
      </c>
      <c r="B66" s="2750"/>
      <c r="C66" s="139">
        <f>SUM(H66:J66)</f>
        <v>0</v>
      </c>
      <c r="D66" s="140"/>
      <c r="E66" s="140"/>
      <c r="F66" s="140"/>
      <c r="G66" s="140"/>
      <c r="H66" s="141"/>
      <c r="I66" s="27"/>
      <c r="J66" s="142"/>
      <c r="K66" s="143"/>
      <c r="L66" s="62"/>
      <c r="M66" s="33" t="str">
        <f>$CA66&amp;CB66</f>
        <v/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6" t="str">
        <f>IF(AND($C66&lt;&gt;0,K66=""),"* No olvide ingresar la columna "&amp;K$59&amp;""&amp;" (Digite CERO si no tiene). ",IF(K66&gt;$C66,"* El Número de Pueblos Originarios no puede superar el Total. ",""))</f>
        <v/>
      </c>
      <c r="CB66" s="36" t="str">
        <f t="shared" si="21"/>
        <v/>
      </c>
      <c r="CC66" s="35"/>
      <c r="CD66" s="35"/>
      <c r="CE66" s="37"/>
      <c r="CF66" s="37"/>
      <c r="CG66" s="37"/>
      <c r="CH66" s="37"/>
      <c r="CI66" s="37"/>
      <c r="CJ66" s="34"/>
      <c r="CK66" s="38">
        <f t="shared" si="22"/>
        <v>0</v>
      </c>
      <c r="CL66" s="38">
        <f t="shared" si="22"/>
        <v>0</v>
      </c>
    </row>
    <row r="67" spans="1:90" ht="15" customHeight="1" x14ac:dyDescent="0.25">
      <c r="A67" s="2514" t="s">
        <v>80</v>
      </c>
      <c r="B67" s="2465"/>
      <c r="C67" s="144">
        <f>SUM(D67:J67)</f>
        <v>0</v>
      </c>
      <c r="D67" s="145"/>
      <c r="E67" s="145"/>
      <c r="F67" s="145"/>
      <c r="G67" s="145"/>
      <c r="H67" s="146"/>
      <c r="I67" s="110"/>
      <c r="J67" s="147"/>
      <c r="K67" s="148"/>
      <c r="L67" s="111"/>
      <c r="M67" s="33" t="str">
        <f t="shared" si="19"/>
        <v/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6" t="str">
        <f t="shared" si="20"/>
        <v/>
      </c>
      <c r="CB67" s="36" t="str">
        <f t="shared" si="21"/>
        <v/>
      </c>
      <c r="CC67" s="35"/>
      <c r="CD67" s="35"/>
      <c r="CE67" s="37"/>
      <c r="CF67" s="37"/>
      <c r="CG67" s="37"/>
      <c r="CH67" s="37"/>
      <c r="CI67" s="37"/>
      <c r="CJ67" s="34"/>
      <c r="CK67" s="38">
        <f t="shared" si="22"/>
        <v>0</v>
      </c>
      <c r="CL67" s="38">
        <f t="shared" si="22"/>
        <v>0</v>
      </c>
    </row>
    <row r="68" spans="1:90" s="152" customFormat="1" x14ac:dyDescent="0.25">
      <c r="A68" s="11" t="s">
        <v>81</v>
      </c>
      <c r="B68" s="149"/>
      <c r="C68" s="149"/>
      <c r="D68" s="149"/>
      <c r="E68" s="149"/>
      <c r="F68" s="149"/>
      <c r="G68" s="149"/>
      <c r="H68" s="149"/>
      <c r="I68" s="149"/>
      <c r="J68" s="150"/>
      <c r="K68" s="150"/>
      <c r="L68" s="151"/>
    </row>
    <row r="69" spans="1:90" ht="15" customHeight="1" x14ac:dyDescent="0.25">
      <c r="A69" s="2472" t="s">
        <v>26</v>
      </c>
      <c r="B69" s="3246" t="s">
        <v>5</v>
      </c>
      <c r="C69" s="2471"/>
      <c r="D69" s="2472"/>
      <c r="E69" s="3351" t="s">
        <v>6</v>
      </c>
      <c r="F69" s="3351"/>
      <c r="G69" s="3351"/>
      <c r="H69" s="3352"/>
      <c r="I69" s="3241" t="s">
        <v>28</v>
      </c>
      <c r="J69" s="3242" t="s">
        <v>29</v>
      </c>
    </row>
    <row r="70" spans="1:90" x14ac:dyDescent="0.25">
      <c r="A70" s="2489"/>
      <c r="B70" s="2473"/>
      <c r="C70" s="2474"/>
      <c r="D70" s="2475"/>
      <c r="E70" s="3337" t="s">
        <v>10</v>
      </c>
      <c r="F70" s="3338"/>
      <c r="G70" s="3159" t="s">
        <v>11</v>
      </c>
      <c r="H70" s="3348"/>
      <c r="I70" s="2491"/>
      <c r="J70" s="2494"/>
    </row>
    <row r="71" spans="1:90" x14ac:dyDescent="0.25">
      <c r="A71" s="2475"/>
      <c r="B71" s="1933" t="s">
        <v>17</v>
      </c>
      <c r="C71" s="1951" t="s">
        <v>18</v>
      </c>
      <c r="D71" s="1689" t="s">
        <v>19</v>
      </c>
      <c r="E71" s="1933" t="s">
        <v>18</v>
      </c>
      <c r="F71" s="1932" t="s">
        <v>19</v>
      </c>
      <c r="G71" s="1933" t="s">
        <v>18</v>
      </c>
      <c r="H71" s="1975" t="s">
        <v>19</v>
      </c>
      <c r="I71" s="2492"/>
      <c r="J71" s="2495"/>
    </row>
    <row r="72" spans="1:90" x14ac:dyDescent="0.25">
      <c r="A72" s="153" t="s">
        <v>22</v>
      </c>
      <c r="B72" s="49">
        <f>SUM(C72:D72)</f>
        <v>0</v>
      </c>
      <c r="C72" s="154">
        <f t="shared" ref="C72:D74" si="23">+E72+G72</f>
        <v>0</v>
      </c>
      <c r="D72" s="681">
        <f t="shared" si="23"/>
        <v>0</v>
      </c>
      <c r="E72" s="1948"/>
      <c r="F72" s="189"/>
      <c r="G72" s="42"/>
      <c r="H72" s="156"/>
      <c r="I72" s="129"/>
      <c r="J72" s="43"/>
      <c r="K72" s="33" t="str">
        <f>$CA72&amp;CB72</f>
        <v/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6" t="str">
        <f>IF(AND($B72&lt;&gt;0,I72=""),"* No olvide ingresar la columna "&amp;I$69&amp;""&amp;" (Digite CERO si no tiene). ",IF(I72&gt;$B72,"* El Número de Pueblos Originarios no puede superar el Total. ",""))</f>
        <v/>
      </c>
      <c r="CB72" s="36" t="str">
        <f>IF(AND($B72&lt;&gt;0,J72=""),"* No olvide ingresar la columna "&amp;J$69&amp;""&amp;" (Digite CERO si no tiene). ",IF(J72&gt;$B72,"* El Número de Migrantes no puede superar el Total. ",""))</f>
        <v/>
      </c>
      <c r="CC72" s="35"/>
      <c r="CD72" s="35"/>
      <c r="CE72" s="37"/>
      <c r="CF72" s="37"/>
      <c r="CG72" s="37"/>
      <c r="CH72" s="37"/>
      <c r="CI72" s="37"/>
      <c r="CJ72" s="34"/>
      <c r="CK72" s="38">
        <f>IF(AND($B72&lt;&gt;0,I72=""),1,IF(I72&gt;$B72,1,0))</f>
        <v>0</v>
      </c>
      <c r="CL72" s="38">
        <f>IF(AND($B72&lt;&gt;0,J72=""),1,IF(J72&gt;$B72,1,0))</f>
        <v>0</v>
      </c>
    </row>
    <row r="73" spans="1:90" x14ac:dyDescent="0.25">
      <c r="A73" s="157" t="s">
        <v>61</v>
      </c>
      <c r="B73" s="58">
        <f>SUM(C73:D73)</f>
        <v>0</v>
      </c>
      <c r="C73" s="158">
        <f t="shared" si="23"/>
        <v>0</v>
      </c>
      <c r="D73" s="159">
        <f t="shared" si="23"/>
        <v>0</v>
      </c>
      <c r="E73" s="51"/>
      <c r="F73" s="56"/>
      <c r="G73" s="51"/>
      <c r="H73" s="160"/>
      <c r="I73" s="132"/>
      <c r="J73" s="52"/>
      <c r="K73" s="33" t="str">
        <f t="shared" ref="K73:K74" si="24">$CA73&amp;CB73</f>
        <v/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6" t="str">
        <f t="shared" ref="CA73:CA74" si="25">IF(AND($B73&lt;&gt;0,I73=""),"* No olvide ingresar la columna "&amp;I$69&amp;""&amp;" (Digite CERO si no tiene). ",IF(I73&gt;$B73,"* El Número de Pueblos Originarios no puede superar el Total. ",""))</f>
        <v/>
      </c>
      <c r="CB73" s="36" t="str">
        <f t="shared" ref="CB73:CB74" si="26">IF(AND($B73&lt;&gt;0,J73=""),"* No olvide ingresar la columna "&amp;J$69&amp;""&amp;" (Digite CERO si no tiene). ",IF(J73&gt;$B73,"* El Número de Migrantes no puede superar el Total. ",""))</f>
        <v/>
      </c>
      <c r="CC73" s="35"/>
      <c r="CD73" s="35"/>
      <c r="CE73" s="37"/>
      <c r="CF73" s="37"/>
      <c r="CG73" s="37"/>
      <c r="CH73" s="37"/>
      <c r="CI73" s="37"/>
      <c r="CJ73" s="34"/>
      <c r="CK73" s="38">
        <f t="shared" ref="CK73:CL74" si="27">IF(AND($B73&lt;&gt;0,I73=""),1,IF(I73&gt;$B73,1,0))</f>
        <v>0</v>
      </c>
      <c r="CL73" s="38">
        <f t="shared" si="27"/>
        <v>0</v>
      </c>
    </row>
    <row r="74" spans="1:90" x14ac:dyDescent="0.25">
      <c r="A74" s="119" t="s">
        <v>82</v>
      </c>
      <c r="B74" s="24">
        <f>SUM(C74:D74)</f>
        <v>0</v>
      </c>
      <c r="C74" s="161">
        <f t="shared" si="23"/>
        <v>0</v>
      </c>
      <c r="D74" s="162">
        <f t="shared" si="23"/>
        <v>0</v>
      </c>
      <c r="E74" s="27"/>
      <c r="F74" s="28"/>
      <c r="G74" s="27"/>
      <c r="H74" s="163"/>
      <c r="I74" s="143"/>
      <c r="J74" s="62"/>
      <c r="K74" s="33" t="str">
        <f t="shared" si="24"/>
        <v/>
      </c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6" t="str">
        <f t="shared" si="25"/>
        <v/>
      </c>
      <c r="CB74" s="36" t="str">
        <f t="shared" si="26"/>
        <v/>
      </c>
      <c r="CC74" s="35"/>
      <c r="CD74" s="35"/>
      <c r="CE74" s="37"/>
      <c r="CF74" s="37"/>
      <c r="CG74" s="37"/>
      <c r="CH74" s="37"/>
      <c r="CI74" s="37"/>
      <c r="CJ74" s="34"/>
      <c r="CK74" s="38">
        <f t="shared" si="27"/>
        <v>0</v>
      </c>
      <c r="CL74" s="38">
        <f t="shared" si="27"/>
        <v>0</v>
      </c>
    </row>
    <row r="75" spans="1:90" x14ac:dyDescent="0.25">
      <c r="A75" s="164" t="s">
        <v>83</v>
      </c>
      <c r="B75" s="165"/>
      <c r="C75" s="165"/>
      <c r="D75" s="165"/>
      <c r="E75" s="165"/>
      <c r="F75" s="165"/>
      <c r="G75" s="165"/>
    </row>
    <row r="76" spans="1:90" x14ac:dyDescent="0.25">
      <c r="A76" s="164" t="s">
        <v>84</v>
      </c>
      <c r="B76" s="166"/>
      <c r="C76" s="166"/>
      <c r="D76" s="166"/>
      <c r="E76" s="166"/>
      <c r="F76" s="166"/>
      <c r="G76" s="166"/>
    </row>
    <row r="77" spans="1:90" x14ac:dyDescent="0.25">
      <c r="A77" s="3247" t="s">
        <v>85</v>
      </c>
      <c r="B77" s="3247" t="s">
        <v>65</v>
      </c>
    </row>
    <row r="78" spans="1:90" x14ac:dyDescent="0.25">
      <c r="A78" s="2727"/>
      <c r="B78" s="2479"/>
    </row>
    <row r="79" spans="1:90" x14ac:dyDescent="0.25">
      <c r="A79" s="2479"/>
      <c r="B79" s="1976">
        <f>SUM(B80:B83)</f>
        <v>0</v>
      </c>
    </row>
    <row r="80" spans="1:90" x14ac:dyDescent="0.25">
      <c r="A80" s="167" t="s">
        <v>86</v>
      </c>
      <c r="B80" s="128"/>
    </row>
    <row r="81" spans="1:91" x14ac:dyDescent="0.25">
      <c r="A81" s="168" t="s">
        <v>87</v>
      </c>
      <c r="B81" s="133"/>
    </row>
    <row r="82" spans="1:91" x14ac:dyDescent="0.25">
      <c r="A82" s="168" t="s">
        <v>22</v>
      </c>
      <c r="B82" s="133"/>
    </row>
    <row r="83" spans="1:91" x14ac:dyDescent="0.25">
      <c r="A83" s="169" t="s">
        <v>88</v>
      </c>
      <c r="B83" s="170"/>
    </row>
    <row r="84" spans="1:91" x14ac:dyDescent="0.25">
      <c r="A84" s="7" t="s">
        <v>89</v>
      </c>
    </row>
    <row r="85" spans="1:91" ht="31.5" x14ac:dyDescent="0.25">
      <c r="A85" s="1967" t="s">
        <v>90</v>
      </c>
      <c r="B85" s="1966" t="s">
        <v>91</v>
      </c>
      <c r="C85" s="1966" t="s">
        <v>38</v>
      </c>
      <c r="D85" s="1966" t="s">
        <v>92</v>
      </c>
      <c r="E85" s="1966" t="s">
        <v>93</v>
      </c>
    </row>
    <row r="86" spans="1:91" x14ac:dyDescent="0.25">
      <c r="A86" s="1977" t="s">
        <v>94</v>
      </c>
      <c r="B86" s="1970"/>
      <c r="C86" s="1970"/>
      <c r="D86" s="1970"/>
      <c r="E86" s="1970"/>
      <c r="F86" s="165" t="str">
        <f>CA86&amp;CB86&amp;CC86</f>
        <v/>
      </c>
      <c r="CA86" s="172" t="str">
        <f>IF(CK86=1,"* Las Aplicaciones de EPSA con resultado de Riesgo NO DEBE ser MAYOR que el Total de las aplicaciones. ","")</f>
        <v/>
      </c>
      <c r="CB86" s="173" t="str">
        <f>IF(CL86=1,"* Las Aplicaciones de EPSA con resultado de Riesgo NO DEBE ser MENOR que las Derivaciones a equipo de cabecera. ","")</f>
        <v/>
      </c>
      <c r="CC86" s="173" t="str">
        <f>IF(CM86=1,"* Las Aplicaciones de EPSA asociadas a Violencia Intrafamiliar NO DEBEN ser MAYOR al Total de las aplicaciones. ","")</f>
        <v/>
      </c>
      <c r="CD86" s="5"/>
      <c r="CE86" s="5"/>
      <c r="CF86" s="5"/>
      <c r="CG86" s="5"/>
      <c r="CH86" s="5"/>
      <c r="CI86" s="5"/>
      <c r="CJ86" s="5"/>
      <c r="CK86" s="174">
        <f>IF(B86&lt;C86,1,0)</f>
        <v>0</v>
      </c>
      <c r="CL86" s="174">
        <f>IF(C86&lt;D86,1,0)</f>
        <v>0</v>
      </c>
      <c r="CM86" s="174">
        <f>IF(E86&gt;B86,1,0)</f>
        <v>0</v>
      </c>
    </row>
    <row r="87" spans="1:91" x14ac:dyDescent="0.25">
      <c r="A87" s="175" t="s">
        <v>95</v>
      </c>
      <c r="B87" s="176"/>
      <c r="C87" s="176"/>
      <c r="D87" s="176"/>
      <c r="E87" s="176"/>
      <c r="F87" s="165" t="str">
        <f>CA87&amp;CB87&amp;CC87</f>
        <v/>
      </c>
      <c r="CA87" s="172" t="str">
        <f>IF(CK87=1,"* Las Aplicaciones de EPSA con resultado de Riesgo NO DEBE ser MAYOR que el Total de las aplicaciones. ","")</f>
        <v/>
      </c>
      <c r="CB87" s="173" t="str">
        <f>IF(CL87=1,"* Las Aplicaciones de EPSA con resultado de Riesgo NO DEBE ser MENOR que las Derivaciones a equipo de cabecera. ","")</f>
        <v/>
      </c>
      <c r="CC87" s="173" t="str">
        <f>IF(CM87=1,"* Las Aplicaciones de EPSA asociadas a Violencia Intrafamiliar NO DEBEN ser MAYOR al Total de las aplicaciones. ","")</f>
        <v/>
      </c>
      <c r="CD87" s="5"/>
      <c r="CE87" s="5"/>
      <c r="CF87" s="5"/>
      <c r="CG87" s="5"/>
      <c r="CH87" s="5"/>
      <c r="CI87" s="5"/>
      <c r="CJ87" s="5"/>
      <c r="CK87" s="174">
        <f>IF(B87&lt;C87,1,0)</f>
        <v>0</v>
      </c>
      <c r="CL87" s="174">
        <f>IF(C87&lt;D87,1,0)</f>
        <v>0</v>
      </c>
      <c r="CM87" s="174">
        <f>IF(E87&gt;B87,1,0)</f>
        <v>0</v>
      </c>
    </row>
    <row r="88" spans="1:91" x14ac:dyDescent="0.25">
      <c r="A88" s="7" t="s">
        <v>96</v>
      </c>
      <c r="B88" s="13"/>
      <c r="C88" s="13"/>
      <c r="D88" s="13"/>
      <c r="E88" s="13"/>
      <c r="F88" s="166"/>
    </row>
    <row r="89" spans="1:91" ht="52.5" x14ac:dyDescent="0.25">
      <c r="A89" s="3246" t="s">
        <v>97</v>
      </c>
      <c r="B89" s="2472"/>
      <c r="C89" s="1766" t="s">
        <v>98</v>
      </c>
      <c r="D89" s="1966" t="s">
        <v>99</v>
      </c>
      <c r="E89" s="1966" t="s">
        <v>100</v>
      </c>
      <c r="F89" s="1966" t="s">
        <v>101</v>
      </c>
    </row>
    <row r="90" spans="1:91" ht="21" x14ac:dyDescent="0.25">
      <c r="A90" s="2464" t="s">
        <v>102</v>
      </c>
      <c r="B90" s="1952" t="s">
        <v>103</v>
      </c>
      <c r="C90" s="1970"/>
      <c r="D90" s="1978"/>
      <c r="E90" s="1970"/>
      <c r="F90" s="1970"/>
    </row>
    <row r="91" spans="1:91" ht="31.5" x14ac:dyDescent="0.25">
      <c r="A91" s="2465"/>
      <c r="B91" s="119" t="s">
        <v>104</v>
      </c>
      <c r="C91" s="170"/>
      <c r="D91" s="595"/>
      <c r="E91" s="170"/>
      <c r="F91" s="170"/>
    </row>
    <row r="92" spans="1:91" ht="15" customHeight="1" x14ac:dyDescent="0.25">
      <c r="A92" s="2732" t="s">
        <v>105</v>
      </c>
      <c r="B92" s="178" t="s">
        <v>106</v>
      </c>
      <c r="C92" s="128"/>
      <c r="D92" s="128"/>
      <c r="E92" s="179"/>
      <c r="F92" s="128"/>
    </row>
    <row r="93" spans="1:91" x14ac:dyDescent="0.25">
      <c r="A93" s="2485"/>
      <c r="B93" s="180" t="s">
        <v>107</v>
      </c>
      <c r="C93" s="170"/>
      <c r="D93" s="170"/>
      <c r="E93" s="597"/>
      <c r="F93" s="170"/>
    </row>
    <row r="94" spans="1:91" x14ac:dyDescent="0.25">
      <c r="A94" s="7" t="s">
        <v>108</v>
      </c>
      <c r="B94" s="181"/>
      <c r="C94" s="182"/>
      <c r="D94" s="182"/>
      <c r="E94" s="182"/>
      <c r="F94" s="2"/>
      <c r="G94" s="165"/>
      <c r="H94" s="183"/>
      <c r="I94" s="2"/>
    </row>
    <row r="95" spans="1:91" x14ac:dyDescent="0.25">
      <c r="A95" s="2471" t="s">
        <v>85</v>
      </c>
      <c r="B95" s="2472"/>
      <c r="C95" s="3337" t="s">
        <v>65</v>
      </c>
      <c r="D95" s="3159"/>
      <c r="E95" s="3338"/>
      <c r="F95" s="3337" t="s">
        <v>109</v>
      </c>
      <c r="G95" s="3338"/>
      <c r="H95" s="3337" t="s">
        <v>110</v>
      </c>
      <c r="I95" s="3338"/>
    </row>
    <row r="96" spans="1:91" x14ac:dyDescent="0.25">
      <c r="A96" s="2474"/>
      <c r="B96" s="2475"/>
      <c r="C96" s="1587" t="s">
        <v>17</v>
      </c>
      <c r="D96" s="1951" t="s">
        <v>18</v>
      </c>
      <c r="E96" s="1932" t="s">
        <v>19</v>
      </c>
      <c r="F96" s="1933" t="s">
        <v>18</v>
      </c>
      <c r="G96" s="1932" t="s">
        <v>19</v>
      </c>
      <c r="H96" s="1933" t="s">
        <v>18</v>
      </c>
      <c r="I96" s="1979" t="s">
        <v>19</v>
      </c>
    </row>
    <row r="97" spans="1:21" x14ac:dyDescent="0.25">
      <c r="A97" s="3337" t="s">
        <v>65</v>
      </c>
      <c r="B97" s="3338"/>
      <c r="C97" s="1960">
        <f t="shared" ref="C97:I97" si="28">SUM(C98:C102)</f>
        <v>0</v>
      </c>
      <c r="D97" s="1980">
        <f t="shared" si="28"/>
        <v>0</v>
      </c>
      <c r="E97" s="1961">
        <f t="shared" si="28"/>
        <v>0</v>
      </c>
      <c r="F97" s="1962">
        <f t="shared" si="28"/>
        <v>0</v>
      </c>
      <c r="G97" s="1965">
        <f t="shared" si="28"/>
        <v>0</v>
      </c>
      <c r="H97" s="1962">
        <f t="shared" si="28"/>
        <v>0</v>
      </c>
      <c r="I97" s="1965">
        <f t="shared" si="28"/>
        <v>0</v>
      </c>
    </row>
    <row r="98" spans="1:21" x14ac:dyDescent="0.25">
      <c r="A98" s="3353" t="s">
        <v>22</v>
      </c>
      <c r="B98" s="3354"/>
      <c r="C98" s="1981">
        <f>SUM(D98+E98)</f>
        <v>0</v>
      </c>
      <c r="D98" s="1982">
        <f t="shared" ref="D98:E102" si="29">SUM(F98+H98)</f>
        <v>0</v>
      </c>
      <c r="E98" s="1955">
        <f t="shared" si="29"/>
        <v>0</v>
      </c>
      <c r="F98" s="1948"/>
      <c r="G98" s="1950"/>
      <c r="H98" s="1948"/>
      <c r="I98" s="1943"/>
    </row>
    <row r="99" spans="1:21" x14ac:dyDescent="0.25">
      <c r="A99" s="2517" t="s">
        <v>88</v>
      </c>
      <c r="B99" s="2518"/>
      <c r="C99" s="186">
        <f>SUM(D99+E99)</f>
        <v>0</v>
      </c>
      <c r="D99" s="187">
        <f t="shared" si="29"/>
        <v>0</v>
      </c>
      <c r="E99" s="188">
        <f t="shared" si="29"/>
        <v>0</v>
      </c>
      <c r="F99" s="42"/>
      <c r="G99" s="189"/>
      <c r="H99" s="42"/>
      <c r="I99" s="43"/>
    </row>
    <row r="100" spans="1:21" x14ac:dyDescent="0.25">
      <c r="A100" s="2517" t="s">
        <v>87</v>
      </c>
      <c r="B100" s="2518"/>
      <c r="C100" s="186">
        <f>SUM(D100+E100)</f>
        <v>0</v>
      </c>
      <c r="D100" s="187">
        <f t="shared" si="29"/>
        <v>0</v>
      </c>
      <c r="E100" s="188">
        <f t="shared" si="29"/>
        <v>0</v>
      </c>
      <c r="F100" s="51"/>
      <c r="G100" s="56"/>
      <c r="H100" s="51"/>
      <c r="I100" s="52"/>
    </row>
    <row r="101" spans="1:21" x14ac:dyDescent="0.25">
      <c r="A101" s="2519" t="s">
        <v>111</v>
      </c>
      <c r="B101" s="2520"/>
      <c r="C101" s="190">
        <f>SUM(D101+E101)</f>
        <v>0</v>
      </c>
      <c r="D101" s="191">
        <f t="shared" si="29"/>
        <v>0</v>
      </c>
      <c r="E101" s="192">
        <f t="shared" si="29"/>
        <v>0</v>
      </c>
      <c r="F101" s="78"/>
      <c r="G101" s="83"/>
      <c r="H101" s="78"/>
      <c r="I101" s="79"/>
    </row>
    <row r="102" spans="1:21" x14ac:dyDescent="0.25">
      <c r="A102" s="2521" t="s">
        <v>112</v>
      </c>
      <c r="B102" s="2522"/>
      <c r="C102" s="193">
        <f>SUM(D102+E102)</f>
        <v>0</v>
      </c>
      <c r="D102" s="194">
        <f t="shared" si="29"/>
        <v>0</v>
      </c>
      <c r="E102" s="195">
        <f t="shared" si="29"/>
        <v>0</v>
      </c>
      <c r="F102" s="27"/>
      <c r="G102" s="28"/>
      <c r="H102" s="27"/>
      <c r="I102" s="62"/>
    </row>
    <row r="103" spans="1:21" ht="15" customHeight="1" x14ac:dyDescent="0.25">
      <c r="A103" s="2523" t="s">
        <v>113</v>
      </c>
      <c r="B103" s="2523"/>
      <c r="C103" s="2523"/>
      <c r="D103" s="2523"/>
      <c r="E103" s="2523"/>
      <c r="F103" s="2523"/>
      <c r="G103" s="2523"/>
      <c r="H103" s="2523"/>
      <c r="I103" s="2523"/>
      <c r="J103" s="2523"/>
      <c r="K103" s="2523"/>
      <c r="L103" s="2523"/>
      <c r="M103" s="2523"/>
      <c r="N103" s="2523"/>
      <c r="O103" s="2523"/>
      <c r="P103" s="2523"/>
      <c r="Q103" s="196"/>
      <c r="R103" s="2"/>
      <c r="S103" s="2"/>
      <c r="T103" s="2"/>
      <c r="U103" s="2"/>
    </row>
    <row r="104" spans="1:21" ht="15" customHeight="1" x14ac:dyDescent="0.25">
      <c r="A104" s="2524" t="s">
        <v>114</v>
      </c>
      <c r="B104" s="2524"/>
      <c r="C104" s="2524"/>
      <c r="D104" s="2524"/>
      <c r="E104" s="2524"/>
      <c r="F104" s="2525"/>
      <c r="G104" s="2525"/>
      <c r="H104" s="2525"/>
      <c r="I104" s="2525"/>
      <c r="J104" s="2525"/>
      <c r="K104" s="2525"/>
      <c r="L104" s="2525"/>
      <c r="M104" s="2525"/>
      <c r="N104" s="2525"/>
      <c r="O104" s="2525"/>
      <c r="P104" s="2525"/>
      <c r="Q104" s="2525"/>
      <c r="R104" s="2"/>
      <c r="S104" s="2"/>
      <c r="T104" s="2"/>
      <c r="U104" s="2"/>
    </row>
    <row r="105" spans="1:21" x14ac:dyDescent="0.25">
      <c r="A105" s="3259" t="s">
        <v>115</v>
      </c>
      <c r="B105" s="2527"/>
      <c r="C105" s="3246" t="s">
        <v>116</v>
      </c>
      <c r="D105" s="2471"/>
      <c r="E105" s="2472"/>
      <c r="F105" s="3344" t="s">
        <v>6</v>
      </c>
      <c r="G105" s="3163"/>
      <c r="H105" s="3163"/>
      <c r="I105" s="3163"/>
      <c r="J105" s="3163"/>
      <c r="K105" s="3163"/>
      <c r="L105" s="3163"/>
      <c r="M105" s="3163"/>
      <c r="N105" s="3163"/>
      <c r="O105" s="3163"/>
      <c r="P105" s="3163"/>
      <c r="Q105" s="3163"/>
      <c r="R105" s="3163"/>
      <c r="S105" s="3163"/>
      <c r="T105" s="3163"/>
      <c r="U105" s="3355"/>
    </row>
    <row r="106" spans="1:21" ht="15" customHeight="1" x14ac:dyDescent="0.25">
      <c r="A106" s="2754"/>
      <c r="B106" s="2529"/>
      <c r="C106" s="2473"/>
      <c r="D106" s="2474"/>
      <c r="E106" s="2475"/>
      <c r="F106" s="3337" t="s">
        <v>117</v>
      </c>
      <c r="G106" s="3159"/>
      <c r="H106" s="3337" t="s">
        <v>118</v>
      </c>
      <c r="I106" s="3338"/>
      <c r="J106" s="3337" t="s">
        <v>119</v>
      </c>
      <c r="K106" s="3338"/>
      <c r="L106" s="3337" t="s">
        <v>120</v>
      </c>
      <c r="M106" s="3338"/>
      <c r="N106" s="3337" t="s">
        <v>121</v>
      </c>
      <c r="O106" s="3338"/>
      <c r="P106" s="3337" t="s">
        <v>122</v>
      </c>
      <c r="Q106" s="3338"/>
      <c r="R106" s="3337" t="s">
        <v>123</v>
      </c>
      <c r="S106" s="3338"/>
      <c r="T106" s="3337" t="s">
        <v>124</v>
      </c>
      <c r="U106" s="3338"/>
    </row>
    <row r="107" spans="1:21" x14ac:dyDescent="0.25">
      <c r="A107" s="2530"/>
      <c r="B107" s="2531"/>
      <c r="C107" s="1587" t="s">
        <v>17</v>
      </c>
      <c r="D107" s="1931" t="s">
        <v>18</v>
      </c>
      <c r="E107" s="1689" t="s">
        <v>19</v>
      </c>
      <c r="F107" s="1933" t="s">
        <v>18</v>
      </c>
      <c r="G107" s="1687" t="s">
        <v>19</v>
      </c>
      <c r="H107" s="1933" t="s">
        <v>18</v>
      </c>
      <c r="I107" s="1688" t="s">
        <v>19</v>
      </c>
      <c r="J107" s="1933" t="s">
        <v>18</v>
      </c>
      <c r="K107" s="1688" t="s">
        <v>19</v>
      </c>
      <c r="L107" s="1933" t="s">
        <v>18</v>
      </c>
      <c r="M107" s="1688" t="s">
        <v>19</v>
      </c>
      <c r="N107" s="1933" t="s">
        <v>18</v>
      </c>
      <c r="O107" s="1688" t="s">
        <v>19</v>
      </c>
      <c r="P107" s="1933" t="s">
        <v>18</v>
      </c>
      <c r="Q107" s="1688" t="s">
        <v>19</v>
      </c>
      <c r="R107" s="1933" t="s">
        <v>18</v>
      </c>
      <c r="S107" s="1688" t="s">
        <v>19</v>
      </c>
      <c r="T107" s="1933" t="s">
        <v>18</v>
      </c>
      <c r="U107" s="1688" t="s">
        <v>19</v>
      </c>
    </row>
    <row r="108" spans="1:21" x14ac:dyDescent="0.25">
      <c r="A108" s="3356" t="s">
        <v>125</v>
      </c>
      <c r="B108" s="3356"/>
      <c r="C108" s="1984">
        <f t="shared" ref="C108:C116" si="30">SUM(D108+E108)</f>
        <v>0</v>
      </c>
      <c r="D108" s="22">
        <f>+H108+J108+L108+N108+P108+R108+T108</f>
        <v>0</v>
      </c>
      <c r="E108" s="1947">
        <f>+I108+K108+M108+O108+Q108+S108+U108</f>
        <v>0</v>
      </c>
      <c r="F108" s="1985"/>
      <c r="G108" s="1986"/>
      <c r="H108" s="1948"/>
      <c r="I108" s="1943"/>
      <c r="J108" s="1948"/>
      <c r="K108" s="1943"/>
      <c r="L108" s="1948"/>
      <c r="M108" s="1943"/>
      <c r="N108" s="1948"/>
      <c r="O108" s="1943"/>
      <c r="P108" s="1949"/>
      <c r="Q108" s="1943"/>
      <c r="R108" s="1949"/>
      <c r="S108" s="1943"/>
      <c r="T108" s="1949"/>
      <c r="U108" s="1943"/>
    </row>
    <row r="109" spans="1:21" x14ac:dyDescent="0.25">
      <c r="A109" s="2534" t="s">
        <v>126</v>
      </c>
      <c r="B109" s="2534"/>
      <c r="C109" s="199">
        <f t="shared" si="30"/>
        <v>0</v>
      </c>
      <c r="D109" s="200">
        <f t="shared" ref="D109:E111" si="31">SUM(J109+L109+N109+P109+R109+T109)</f>
        <v>0</v>
      </c>
      <c r="E109" s="60">
        <f t="shared" si="31"/>
        <v>0</v>
      </c>
      <c r="F109" s="201"/>
      <c r="G109" s="202"/>
      <c r="H109" s="201"/>
      <c r="I109" s="203"/>
      <c r="J109" s="51"/>
      <c r="K109" s="52"/>
      <c r="L109" s="51"/>
      <c r="M109" s="52"/>
      <c r="N109" s="51"/>
      <c r="O109" s="52"/>
      <c r="P109" s="53"/>
      <c r="Q109" s="52"/>
      <c r="R109" s="53"/>
      <c r="S109" s="52"/>
      <c r="T109" s="53"/>
      <c r="U109" s="52"/>
    </row>
    <row r="110" spans="1:21" x14ac:dyDescent="0.25">
      <c r="A110" s="2534" t="s">
        <v>127</v>
      </c>
      <c r="B110" s="2534"/>
      <c r="C110" s="199">
        <f t="shared" si="30"/>
        <v>0</v>
      </c>
      <c r="D110" s="200">
        <f t="shared" si="31"/>
        <v>0</v>
      </c>
      <c r="E110" s="60">
        <f t="shared" si="31"/>
        <v>0</v>
      </c>
      <c r="F110" s="204"/>
      <c r="G110" s="205"/>
      <c r="H110" s="204"/>
      <c r="I110" s="206"/>
      <c r="J110" s="78"/>
      <c r="K110" s="79"/>
      <c r="L110" s="78"/>
      <c r="M110" s="79"/>
      <c r="N110" s="78"/>
      <c r="O110" s="79"/>
      <c r="P110" s="80"/>
      <c r="Q110" s="79"/>
      <c r="R110" s="80"/>
      <c r="S110" s="79"/>
      <c r="T110" s="80"/>
      <c r="U110" s="79"/>
    </row>
    <row r="111" spans="1:21" x14ac:dyDescent="0.25">
      <c r="A111" s="2535" t="s">
        <v>128</v>
      </c>
      <c r="B111" s="2536"/>
      <c r="C111" s="199">
        <f t="shared" si="30"/>
        <v>0</v>
      </c>
      <c r="D111" s="200">
        <f t="shared" si="31"/>
        <v>0</v>
      </c>
      <c r="E111" s="60">
        <f t="shared" si="31"/>
        <v>0</v>
      </c>
      <c r="F111" s="204"/>
      <c r="G111" s="205"/>
      <c r="H111" s="204"/>
      <c r="I111" s="206"/>
      <c r="J111" s="78"/>
      <c r="K111" s="79"/>
      <c r="L111" s="78"/>
      <c r="M111" s="79"/>
      <c r="N111" s="78"/>
      <c r="O111" s="79"/>
      <c r="P111" s="80"/>
      <c r="Q111" s="79"/>
      <c r="R111" s="80"/>
      <c r="S111" s="79"/>
      <c r="T111" s="80"/>
      <c r="U111" s="79"/>
    </row>
    <row r="112" spans="1:21" x14ac:dyDescent="0.25">
      <c r="A112" s="2535" t="s">
        <v>129</v>
      </c>
      <c r="B112" s="2536"/>
      <c r="C112" s="199">
        <f t="shared" si="30"/>
        <v>0</v>
      </c>
      <c r="D112" s="200">
        <f>+F112+H112</f>
        <v>0</v>
      </c>
      <c r="E112" s="60">
        <f>+G112+I112</f>
        <v>0</v>
      </c>
      <c r="F112" s="78"/>
      <c r="G112" s="207"/>
      <c r="H112" s="78"/>
      <c r="I112" s="83"/>
      <c r="J112" s="201"/>
      <c r="K112" s="203"/>
      <c r="L112" s="201"/>
      <c r="M112" s="203"/>
      <c r="N112" s="201"/>
      <c r="O112" s="203"/>
      <c r="P112" s="208"/>
      <c r="Q112" s="203"/>
      <c r="R112" s="208"/>
      <c r="S112" s="203"/>
      <c r="T112" s="208"/>
      <c r="U112" s="203"/>
    </row>
    <row r="113" spans="1:27" x14ac:dyDescent="0.25">
      <c r="A113" s="2535" t="s">
        <v>130</v>
      </c>
      <c r="B113" s="2536"/>
      <c r="C113" s="783">
        <f t="shared" si="30"/>
        <v>0</v>
      </c>
      <c r="D113" s="200">
        <f>+F113+H113</f>
        <v>0</v>
      </c>
      <c r="E113" s="60">
        <f>+G113+I113</f>
        <v>0</v>
      </c>
      <c r="F113" s="78"/>
      <c r="G113" s="207"/>
      <c r="H113" s="78"/>
      <c r="I113" s="83"/>
      <c r="J113" s="784"/>
      <c r="K113" s="211"/>
      <c r="L113" s="784"/>
      <c r="M113" s="211"/>
      <c r="N113" s="784"/>
      <c r="O113" s="211"/>
      <c r="P113" s="785"/>
      <c r="Q113" s="211"/>
      <c r="R113" s="785"/>
      <c r="S113" s="211"/>
      <c r="T113" s="785"/>
      <c r="U113" s="211"/>
    </row>
    <row r="114" spans="1:27" x14ac:dyDescent="0.25">
      <c r="A114" s="3264" t="s">
        <v>131</v>
      </c>
      <c r="B114" s="1614" t="s">
        <v>132</v>
      </c>
      <c r="C114" s="1583">
        <f t="shared" si="30"/>
        <v>0</v>
      </c>
      <c r="D114" s="1779">
        <f t="shared" ref="D114:E116" si="32">SUM(F114+H114+J114+L114+N114+P114+R114+T114)</f>
        <v>0</v>
      </c>
      <c r="E114" s="1947">
        <f t="shared" si="32"/>
        <v>0</v>
      </c>
      <c r="F114" s="1948"/>
      <c r="G114" s="1987"/>
      <c r="H114" s="1948"/>
      <c r="I114" s="1950"/>
      <c r="J114" s="1948"/>
      <c r="K114" s="1943"/>
      <c r="L114" s="1948"/>
      <c r="M114" s="1943"/>
      <c r="N114" s="1948"/>
      <c r="O114" s="1950"/>
      <c r="P114" s="1948"/>
      <c r="Q114" s="1950"/>
      <c r="R114" s="1948"/>
      <c r="S114" s="1950"/>
      <c r="T114" s="1948"/>
      <c r="U114" s="1950"/>
    </row>
    <row r="115" spans="1:27" x14ac:dyDescent="0.25">
      <c r="A115" s="2732"/>
      <c r="B115" s="104" t="s">
        <v>133</v>
      </c>
      <c r="C115" s="89">
        <f t="shared" si="30"/>
        <v>0</v>
      </c>
      <c r="D115" s="90">
        <f t="shared" si="32"/>
        <v>0</v>
      </c>
      <c r="E115" s="213">
        <f t="shared" si="32"/>
        <v>0</v>
      </c>
      <c r="F115" s="78"/>
      <c r="G115" s="207"/>
      <c r="H115" s="78"/>
      <c r="I115" s="83"/>
      <c r="J115" s="78"/>
      <c r="K115" s="79"/>
      <c r="L115" s="78"/>
      <c r="M115" s="79"/>
      <c r="N115" s="78"/>
      <c r="O115" s="83"/>
      <c r="P115" s="78"/>
      <c r="Q115" s="83"/>
      <c r="R115" s="78"/>
      <c r="S115" s="83"/>
      <c r="T115" s="78"/>
      <c r="U115" s="83"/>
    </row>
    <row r="116" spans="1:27" ht="21" x14ac:dyDescent="0.25">
      <c r="A116" s="2485"/>
      <c r="B116" s="214" t="s">
        <v>134</v>
      </c>
      <c r="C116" s="24">
        <f t="shared" si="30"/>
        <v>0</v>
      </c>
      <c r="D116" s="61">
        <f t="shared" si="32"/>
        <v>0</v>
      </c>
      <c r="E116" s="215">
        <f t="shared" si="32"/>
        <v>0</v>
      </c>
      <c r="F116" s="27"/>
      <c r="G116" s="216"/>
      <c r="H116" s="27"/>
      <c r="I116" s="28"/>
      <c r="J116" s="27"/>
      <c r="K116" s="62"/>
      <c r="L116" s="27"/>
      <c r="M116" s="62"/>
      <c r="N116" s="27"/>
      <c r="O116" s="28"/>
      <c r="P116" s="27"/>
      <c r="Q116" s="28"/>
      <c r="R116" s="27"/>
      <c r="S116" s="28"/>
      <c r="T116" s="27"/>
      <c r="U116" s="28"/>
    </row>
    <row r="117" spans="1:27" x14ac:dyDescent="0.25">
      <c r="A117" s="11" t="s">
        <v>135</v>
      </c>
      <c r="B117" s="217"/>
      <c r="C117" s="217"/>
      <c r="D117" s="217"/>
      <c r="E117" s="217"/>
      <c r="F117" s="218"/>
      <c r="G117" s="218"/>
      <c r="H117" s="218"/>
      <c r="I117" s="219"/>
      <c r="J117" s="220"/>
      <c r="K117" s="220"/>
      <c r="L117" s="221"/>
      <c r="M117" s="222"/>
      <c r="N117" s="223"/>
      <c r="O117" s="218"/>
      <c r="P117" s="223"/>
      <c r="Q117" s="224"/>
      <c r="R117" s="225"/>
      <c r="S117" s="225"/>
      <c r="T117" s="223"/>
      <c r="U117" s="223"/>
      <c r="V117" s="223"/>
      <c r="W117" s="218"/>
      <c r="X117" s="223"/>
      <c r="Y117" s="218"/>
      <c r="Z117" s="226"/>
      <c r="AA117" s="227"/>
    </row>
    <row r="118" spans="1:27" x14ac:dyDescent="0.25">
      <c r="A118" s="2727" t="s">
        <v>25</v>
      </c>
      <c r="B118" s="2727" t="s">
        <v>26</v>
      </c>
      <c r="C118" s="2759" t="s">
        <v>27</v>
      </c>
      <c r="D118" s="2540"/>
      <c r="E118" s="2489"/>
      <c r="F118" s="3344" t="s">
        <v>6</v>
      </c>
      <c r="G118" s="3163"/>
      <c r="H118" s="3163"/>
      <c r="I118" s="3163"/>
      <c r="J118" s="3163"/>
      <c r="K118" s="3163"/>
      <c r="L118" s="3163"/>
      <c r="M118" s="3163"/>
      <c r="N118" s="3163"/>
      <c r="O118" s="3163"/>
      <c r="P118" s="3163"/>
      <c r="Q118" s="3163"/>
      <c r="R118" s="3163"/>
      <c r="S118" s="3163"/>
      <c r="T118" s="2542"/>
      <c r="U118" s="2542"/>
      <c r="V118" s="3163"/>
      <c r="W118" s="3163"/>
      <c r="X118" s="3163"/>
      <c r="Y118" s="3163"/>
      <c r="Z118" s="3163"/>
      <c r="AA118" s="3355"/>
    </row>
    <row r="119" spans="1:27" ht="15" customHeight="1" x14ac:dyDescent="0.25">
      <c r="A119" s="2727"/>
      <c r="B119" s="2727"/>
      <c r="C119" s="2541"/>
      <c r="D119" s="2474"/>
      <c r="E119" s="2475"/>
      <c r="F119" s="3337" t="s">
        <v>136</v>
      </c>
      <c r="G119" s="3338"/>
      <c r="H119" s="3337" t="s">
        <v>137</v>
      </c>
      <c r="I119" s="3338"/>
      <c r="J119" s="3337" t="s">
        <v>138</v>
      </c>
      <c r="K119" s="3338"/>
      <c r="L119" s="3159" t="s">
        <v>139</v>
      </c>
      <c r="M119" s="3338"/>
      <c r="N119" s="3337" t="s">
        <v>109</v>
      </c>
      <c r="O119" s="3338"/>
      <c r="P119" s="3337" t="s">
        <v>110</v>
      </c>
      <c r="Q119" s="3338"/>
      <c r="R119" s="3337" t="s">
        <v>140</v>
      </c>
      <c r="S119" s="3338"/>
      <c r="T119" s="3337" t="s">
        <v>141</v>
      </c>
      <c r="U119" s="3338"/>
      <c r="V119" s="3337" t="s">
        <v>142</v>
      </c>
      <c r="W119" s="3338"/>
      <c r="X119" s="3337" t="s">
        <v>143</v>
      </c>
      <c r="Y119" s="3338"/>
      <c r="Z119" s="3357" t="s">
        <v>124</v>
      </c>
      <c r="AA119" s="3358"/>
    </row>
    <row r="120" spans="1:27" x14ac:dyDescent="0.25">
      <c r="A120" s="2479"/>
      <c r="B120" s="2479"/>
      <c r="C120" s="1933" t="s">
        <v>17</v>
      </c>
      <c r="D120" s="1931" t="s">
        <v>18</v>
      </c>
      <c r="E120" s="1979" t="s">
        <v>19</v>
      </c>
      <c r="F120" s="1933" t="s">
        <v>18</v>
      </c>
      <c r="G120" s="1689" t="s">
        <v>19</v>
      </c>
      <c r="H120" s="1933" t="s">
        <v>18</v>
      </c>
      <c r="I120" s="1689" t="s">
        <v>19</v>
      </c>
      <c r="J120" s="1933" t="s">
        <v>18</v>
      </c>
      <c r="K120" s="1689" t="s">
        <v>19</v>
      </c>
      <c r="L120" s="1951" t="s">
        <v>18</v>
      </c>
      <c r="M120" s="1689" t="s">
        <v>19</v>
      </c>
      <c r="N120" s="1933" t="s">
        <v>18</v>
      </c>
      <c r="O120" s="1689" t="s">
        <v>19</v>
      </c>
      <c r="P120" s="1933" t="s">
        <v>18</v>
      </c>
      <c r="Q120" s="1689" t="s">
        <v>19</v>
      </c>
      <c r="R120" s="1933" t="s">
        <v>18</v>
      </c>
      <c r="S120" s="1966" t="s">
        <v>19</v>
      </c>
      <c r="T120" s="1933" t="s">
        <v>18</v>
      </c>
      <c r="U120" s="1689" t="s">
        <v>19</v>
      </c>
      <c r="V120" s="1933" t="s">
        <v>18</v>
      </c>
      <c r="W120" s="1689" t="s">
        <v>19</v>
      </c>
      <c r="X120" s="1933" t="s">
        <v>18</v>
      </c>
      <c r="Y120" s="1689" t="s">
        <v>19</v>
      </c>
      <c r="Z120" s="1988" t="s">
        <v>18</v>
      </c>
      <c r="AA120" s="229" t="s">
        <v>19</v>
      </c>
    </row>
    <row r="121" spans="1:27" x14ac:dyDescent="0.25">
      <c r="A121" s="3359" t="s">
        <v>144</v>
      </c>
      <c r="B121" s="1940" t="s">
        <v>145</v>
      </c>
      <c r="C121" s="1981">
        <f t="shared" ref="C121:C150" si="33">SUM(D121+E121)</f>
        <v>0</v>
      </c>
      <c r="D121" s="230">
        <f t="shared" ref="D121:E150" si="34">SUM(F121+H121+J121+L121+N121+P121+R121+T121+V121+X121+Z121)</f>
        <v>0</v>
      </c>
      <c r="E121" s="1990">
        <f t="shared" si="34"/>
        <v>0</v>
      </c>
      <c r="F121" s="1948"/>
      <c r="G121" s="1950"/>
      <c r="H121" s="1948"/>
      <c r="I121" s="1943"/>
      <c r="J121" s="1948"/>
      <c r="K121" s="1943"/>
      <c r="L121" s="1991"/>
      <c r="M121" s="1943"/>
      <c r="N121" s="1948"/>
      <c r="O121" s="1943"/>
      <c r="P121" s="1948"/>
      <c r="Q121" s="1943"/>
      <c r="R121" s="1948"/>
      <c r="S121" s="1943"/>
      <c r="T121" s="1948"/>
      <c r="U121" s="1943"/>
      <c r="V121" s="1949"/>
      <c r="W121" s="1943"/>
      <c r="X121" s="1949"/>
      <c r="Y121" s="1943"/>
      <c r="Z121" s="1987"/>
      <c r="AA121" s="1992"/>
    </row>
    <row r="122" spans="1:27" x14ac:dyDescent="0.25">
      <c r="A122" s="2546"/>
      <c r="B122" s="1695" t="s">
        <v>146</v>
      </c>
      <c r="C122" s="186">
        <f t="shared" si="33"/>
        <v>0</v>
      </c>
      <c r="D122" s="234">
        <f t="shared" si="34"/>
        <v>0</v>
      </c>
      <c r="E122" s="235">
        <f t="shared" si="34"/>
        <v>0</v>
      </c>
      <c r="F122" s="51"/>
      <c r="G122" s="56"/>
      <c r="H122" s="51"/>
      <c r="I122" s="52"/>
      <c r="J122" s="51"/>
      <c r="K122" s="52"/>
      <c r="L122" s="236"/>
      <c r="M122" s="52"/>
      <c r="N122" s="51"/>
      <c r="O122" s="52"/>
      <c r="P122" s="51"/>
      <c r="Q122" s="52"/>
      <c r="R122" s="51"/>
      <c r="S122" s="52"/>
      <c r="T122" s="51"/>
      <c r="U122" s="52"/>
      <c r="V122" s="53"/>
      <c r="W122" s="52"/>
      <c r="X122" s="53"/>
      <c r="Y122" s="52"/>
      <c r="Z122" s="237"/>
      <c r="AA122" s="238"/>
    </row>
    <row r="123" spans="1:27" x14ac:dyDescent="0.25">
      <c r="A123" s="2546"/>
      <c r="B123" s="1696" t="s">
        <v>147</v>
      </c>
      <c r="C123" s="186">
        <f t="shared" si="33"/>
        <v>0</v>
      </c>
      <c r="D123" s="234">
        <f t="shared" si="34"/>
        <v>0</v>
      </c>
      <c r="E123" s="235">
        <f t="shared" si="34"/>
        <v>0</v>
      </c>
      <c r="F123" s="51"/>
      <c r="G123" s="56"/>
      <c r="H123" s="51"/>
      <c r="I123" s="52"/>
      <c r="J123" s="51"/>
      <c r="K123" s="52"/>
      <c r="L123" s="236"/>
      <c r="M123" s="52"/>
      <c r="N123" s="51"/>
      <c r="O123" s="52"/>
      <c r="P123" s="51"/>
      <c r="Q123" s="52"/>
      <c r="R123" s="51"/>
      <c r="S123" s="52"/>
      <c r="T123" s="51"/>
      <c r="U123" s="52"/>
      <c r="V123" s="53"/>
      <c r="W123" s="52"/>
      <c r="X123" s="53"/>
      <c r="Y123" s="52"/>
      <c r="Z123" s="237"/>
      <c r="AA123" s="238"/>
    </row>
    <row r="124" spans="1:27" x14ac:dyDescent="0.25">
      <c r="A124" s="2547"/>
      <c r="B124" s="1696" t="s">
        <v>148</v>
      </c>
      <c r="C124" s="240">
        <f t="shared" si="33"/>
        <v>0</v>
      </c>
      <c r="D124" s="241">
        <f t="shared" si="34"/>
        <v>0</v>
      </c>
      <c r="E124" s="242">
        <f t="shared" si="34"/>
        <v>0</v>
      </c>
      <c r="F124" s="51"/>
      <c r="G124" s="56"/>
      <c r="H124" s="51"/>
      <c r="I124" s="52"/>
      <c r="J124" s="51"/>
      <c r="K124" s="52"/>
      <c r="L124" s="236"/>
      <c r="M124" s="52"/>
      <c r="N124" s="51"/>
      <c r="O124" s="52"/>
      <c r="P124" s="51"/>
      <c r="Q124" s="52"/>
      <c r="R124" s="51"/>
      <c r="S124" s="52"/>
      <c r="T124" s="51"/>
      <c r="U124" s="52"/>
      <c r="V124" s="53"/>
      <c r="W124" s="52"/>
      <c r="X124" s="53"/>
      <c r="Y124" s="52"/>
      <c r="Z124" s="237"/>
      <c r="AA124" s="238"/>
    </row>
    <row r="125" spans="1:27" x14ac:dyDescent="0.25">
      <c r="A125" s="2548"/>
      <c r="B125" s="1697" t="s">
        <v>149</v>
      </c>
      <c r="C125" s="193">
        <f t="shared" si="33"/>
        <v>0</v>
      </c>
      <c r="D125" s="244">
        <f t="shared" si="34"/>
        <v>0</v>
      </c>
      <c r="E125" s="245">
        <f t="shared" si="34"/>
        <v>0</v>
      </c>
      <c r="F125" s="27"/>
      <c r="G125" s="28"/>
      <c r="H125" s="27"/>
      <c r="I125" s="62"/>
      <c r="J125" s="27"/>
      <c r="K125" s="62"/>
      <c r="L125" s="216"/>
      <c r="M125" s="62"/>
      <c r="N125" s="27"/>
      <c r="O125" s="62"/>
      <c r="P125" s="27"/>
      <c r="Q125" s="62"/>
      <c r="R125" s="27"/>
      <c r="S125" s="62"/>
      <c r="T125" s="27"/>
      <c r="U125" s="62"/>
      <c r="V125" s="63"/>
      <c r="W125" s="62"/>
      <c r="X125" s="63"/>
      <c r="Y125" s="62"/>
      <c r="Z125" s="246"/>
      <c r="AA125" s="247"/>
    </row>
    <row r="126" spans="1:27" x14ac:dyDescent="0.25">
      <c r="A126" s="3359" t="s">
        <v>150</v>
      </c>
      <c r="B126" s="1940" t="s">
        <v>145</v>
      </c>
      <c r="C126" s="1981">
        <f t="shared" si="33"/>
        <v>0</v>
      </c>
      <c r="D126" s="230">
        <f t="shared" si="34"/>
        <v>0</v>
      </c>
      <c r="E126" s="1990">
        <f t="shared" si="34"/>
        <v>0</v>
      </c>
      <c r="F126" s="1948"/>
      <c r="G126" s="1950"/>
      <c r="H126" s="1948"/>
      <c r="I126" s="1943"/>
      <c r="J126" s="1948"/>
      <c r="K126" s="1943"/>
      <c r="L126" s="1991"/>
      <c r="M126" s="1943"/>
      <c r="N126" s="1948"/>
      <c r="O126" s="1943"/>
      <c r="P126" s="1948"/>
      <c r="Q126" s="1943"/>
      <c r="R126" s="1948"/>
      <c r="S126" s="1943"/>
      <c r="T126" s="1948"/>
      <c r="U126" s="1943"/>
      <c r="V126" s="1949"/>
      <c r="W126" s="1943"/>
      <c r="X126" s="1949"/>
      <c r="Y126" s="1943"/>
      <c r="Z126" s="1987"/>
      <c r="AA126" s="1992"/>
    </row>
    <row r="127" spans="1:27" x14ac:dyDescent="0.25">
      <c r="A127" s="2546"/>
      <c r="B127" s="1695" t="s">
        <v>146</v>
      </c>
      <c r="C127" s="186">
        <f t="shared" si="33"/>
        <v>0</v>
      </c>
      <c r="D127" s="234">
        <f t="shared" si="34"/>
        <v>0</v>
      </c>
      <c r="E127" s="235">
        <f t="shared" si="34"/>
        <v>0</v>
      </c>
      <c r="F127" s="51"/>
      <c r="G127" s="56"/>
      <c r="H127" s="51"/>
      <c r="I127" s="52"/>
      <c r="J127" s="51"/>
      <c r="K127" s="52"/>
      <c r="L127" s="236"/>
      <c r="M127" s="52"/>
      <c r="N127" s="51"/>
      <c r="O127" s="52"/>
      <c r="P127" s="51"/>
      <c r="Q127" s="52"/>
      <c r="R127" s="51"/>
      <c r="S127" s="52"/>
      <c r="T127" s="51"/>
      <c r="U127" s="52"/>
      <c r="V127" s="53"/>
      <c r="W127" s="52"/>
      <c r="X127" s="53"/>
      <c r="Y127" s="52"/>
      <c r="Z127" s="237"/>
      <c r="AA127" s="238"/>
    </row>
    <row r="128" spans="1:27" x14ac:dyDescent="0.25">
      <c r="A128" s="2546"/>
      <c r="B128" s="1696" t="s">
        <v>147</v>
      </c>
      <c r="C128" s="186">
        <f t="shared" si="33"/>
        <v>0</v>
      </c>
      <c r="D128" s="234">
        <f t="shared" si="34"/>
        <v>0</v>
      </c>
      <c r="E128" s="235">
        <f t="shared" si="34"/>
        <v>0</v>
      </c>
      <c r="F128" s="51"/>
      <c r="G128" s="56"/>
      <c r="H128" s="51"/>
      <c r="I128" s="52"/>
      <c r="J128" s="51"/>
      <c r="K128" s="52"/>
      <c r="L128" s="236"/>
      <c r="M128" s="52"/>
      <c r="N128" s="51"/>
      <c r="O128" s="52"/>
      <c r="P128" s="51"/>
      <c r="Q128" s="52"/>
      <c r="R128" s="51"/>
      <c r="S128" s="52"/>
      <c r="T128" s="51"/>
      <c r="U128" s="52"/>
      <c r="V128" s="53"/>
      <c r="W128" s="52"/>
      <c r="X128" s="53"/>
      <c r="Y128" s="52"/>
      <c r="Z128" s="237"/>
      <c r="AA128" s="238"/>
    </row>
    <row r="129" spans="1:27" x14ac:dyDescent="0.25">
      <c r="A129" s="2547"/>
      <c r="B129" s="1696" t="s">
        <v>148</v>
      </c>
      <c r="C129" s="240">
        <f t="shared" si="33"/>
        <v>0</v>
      </c>
      <c r="D129" s="241">
        <f t="shared" si="34"/>
        <v>0</v>
      </c>
      <c r="E129" s="242">
        <f t="shared" si="34"/>
        <v>0</v>
      </c>
      <c r="F129" s="51"/>
      <c r="G129" s="56"/>
      <c r="H129" s="51"/>
      <c r="I129" s="52"/>
      <c r="J129" s="51"/>
      <c r="K129" s="52"/>
      <c r="L129" s="236"/>
      <c r="M129" s="52"/>
      <c r="N129" s="51"/>
      <c r="O129" s="52"/>
      <c r="P129" s="51"/>
      <c r="Q129" s="52"/>
      <c r="R129" s="51"/>
      <c r="S129" s="52"/>
      <c r="T129" s="51"/>
      <c r="U129" s="52"/>
      <c r="V129" s="53"/>
      <c r="W129" s="52"/>
      <c r="X129" s="53"/>
      <c r="Y129" s="52"/>
      <c r="Z129" s="237"/>
      <c r="AA129" s="238"/>
    </row>
    <row r="130" spans="1:27" x14ac:dyDescent="0.25">
      <c r="A130" s="2548"/>
      <c r="B130" s="1697" t="s">
        <v>149</v>
      </c>
      <c r="C130" s="193">
        <f t="shared" si="33"/>
        <v>0</v>
      </c>
      <c r="D130" s="244">
        <f t="shared" si="34"/>
        <v>0</v>
      </c>
      <c r="E130" s="245">
        <f t="shared" si="34"/>
        <v>0</v>
      </c>
      <c r="F130" s="27"/>
      <c r="G130" s="28"/>
      <c r="H130" s="27"/>
      <c r="I130" s="62"/>
      <c r="J130" s="27"/>
      <c r="K130" s="62"/>
      <c r="L130" s="216"/>
      <c r="M130" s="62"/>
      <c r="N130" s="27"/>
      <c r="O130" s="62"/>
      <c r="P130" s="27"/>
      <c r="Q130" s="62"/>
      <c r="R130" s="27"/>
      <c r="S130" s="62"/>
      <c r="T130" s="27"/>
      <c r="U130" s="62"/>
      <c r="V130" s="63"/>
      <c r="W130" s="62"/>
      <c r="X130" s="63"/>
      <c r="Y130" s="62"/>
      <c r="Z130" s="246"/>
      <c r="AA130" s="247"/>
    </row>
    <row r="131" spans="1:27" x14ac:dyDescent="0.25">
      <c r="A131" s="3264" t="s">
        <v>151</v>
      </c>
      <c r="B131" s="1940" t="s">
        <v>145</v>
      </c>
      <c r="C131" s="1981">
        <f t="shared" si="33"/>
        <v>0</v>
      </c>
      <c r="D131" s="230">
        <f t="shared" si="34"/>
        <v>0</v>
      </c>
      <c r="E131" s="1990">
        <f t="shared" si="34"/>
        <v>0</v>
      </c>
      <c r="F131" s="1948"/>
      <c r="G131" s="1950"/>
      <c r="H131" s="1948"/>
      <c r="I131" s="1943"/>
      <c r="J131" s="1948"/>
      <c r="K131" s="1943"/>
      <c r="L131" s="1991"/>
      <c r="M131" s="1943"/>
      <c r="N131" s="1948"/>
      <c r="O131" s="1943"/>
      <c r="P131" s="1948"/>
      <c r="Q131" s="1943"/>
      <c r="R131" s="1948"/>
      <c r="S131" s="1943"/>
      <c r="T131" s="1948"/>
      <c r="U131" s="1943"/>
      <c r="V131" s="1949"/>
      <c r="W131" s="1943"/>
      <c r="X131" s="1949"/>
      <c r="Y131" s="1943"/>
      <c r="Z131" s="1987"/>
      <c r="AA131" s="1992"/>
    </row>
    <row r="132" spans="1:27" x14ac:dyDescent="0.25">
      <c r="A132" s="2732"/>
      <c r="B132" s="1695" t="s">
        <v>146</v>
      </c>
      <c r="C132" s="186">
        <f t="shared" si="33"/>
        <v>0</v>
      </c>
      <c r="D132" s="234">
        <f t="shared" si="34"/>
        <v>0</v>
      </c>
      <c r="E132" s="235">
        <f t="shared" si="34"/>
        <v>0</v>
      </c>
      <c r="F132" s="51"/>
      <c r="G132" s="56"/>
      <c r="H132" s="51"/>
      <c r="I132" s="52"/>
      <c r="J132" s="51"/>
      <c r="K132" s="52"/>
      <c r="L132" s="236"/>
      <c r="M132" s="52"/>
      <c r="N132" s="51"/>
      <c r="O132" s="52"/>
      <c r="P132" s="51"/>
      <c r="Q132" s="52"/>
      <c r="R132" s="51"/>
      <c r="S132" s="52"/>
      <c r="T132" s="51"/>
      <c r="U132" s="52"/>
      <c r="V132" s="53"/>
      <c r="W132" s="52"/>
      <c r="X132" s="53"/>
      <c r="Y132" s="52"/>
      <c r="Z132" s="237"/>
      <c r="AA132" s="238"/>
    </row>
    <row r="133" spans="1:27" x14ac:dyDescent="0.25">
      <c r="A133" s="2732"/>
      <c r="B133" s="1696" t="s">
        <v>147</v>
      </c>
      <c r="C133" s="186">
        <f t="shared" si="33"/>
        <v>0</v>
      </c>
      <c r="D133" s="234">
        <f t="shared" si="34"/>
        <v>0</v>
      </c>
      <c r="E133" s="235">
        <f t="shared" si="34"/>
        <v>0</v>
      </c>
      <c r="F133" s="51"/>
      <c r="G133" s="56"/>
      <c r="H133" s="51"/>
      <c r="I133" s="52"/>
      <c r="J133" s="51"/>
      <c r="K133" s="52"/>
      <c r="L133" s="236"/>
      <c r="M133" s="52"/>
      <c r="N133" s="51"/>
      <c r="O133" s="52"/>
      <c r="P133" s="51"/>
      <c r="Q133" s="52"/>
      <c r="R133" s="51"/>
      <c r="S133" s="52"/>
      <c r="T133" s="51"/>
      <c r="U133" s="52"/>
      <c r="V133" s="53"/>
      <c r="W133" s="52"/>
      <c r="X133" s="53"/>
      <c r="Y133" s="52"/>
      <c r="Z133" s="237"/>
      <c r="AA133" s="238"/>
    </row>
    <row r="134" spans="1:27" x14ac:dyDescent="0.25">
      <c r="A134" s="2732"/>
      <c r="B134" s="1696" t="s">
        <v>148</v>
      </c>
      <c r="C134" s="240">
        <f t="shared" si="33"/>
        <v>0</v>
      </c>
      <c r="D134" s="241">
        <f t="shared" si="34"/>
        <v>0</v>
      </c>
      <c r="E134" s="242">
        <f t="shared" si="34"/>
        <v>0</v>
      </c>
      <c r="F134" s="51"/>
      <c r="G134" s="56"/>
      <c r="H134" s="51"/>
      <c r="I134" s="52"/>
      <c r="J134" s="51"/>
      <c r="K134" s="52"/>
      <c r="L134" s="236"/>
      <c r="M134" s="52"/>
      <c r="N134" s="51"/>
      <c r="O134" s="52"/>
      <c r="P134" s="51"/>
      <c r="Q134" s="52"/>
      <c r="R134" s="51"/>
      <c r="S134" s="52"/>
      <c r="T134" s="51"/>
      <c r="U134" s="52"/>
      <c r="V134" s="53"/>
      <c r="W134" s="52"/>
      <c r="X134" s="53"/>
      <c r="Y134" s="52"/>
      <c r="Z134" s="237"/>
      <c r="AA134" s="238"/>
    </row>
    <row r="135" spans="1:27" x14ac:dyDescent="0.25">
      <c r="A135" s="2485"/>
      <c r="B135" s="1697" t="s">
        <v>149</v>
      </c>
      <c r="C135" s="193">
        <f t="shared" si="33"/>
        <v>0</v>
      </c>
      <c r="D135" s="244">
        <f t="shared" si="34"/>
        <v>0</v>
      </c>
      <c r="E135" s="245">
        <f t="shared" si="34"/>
        <v>0</v>
      </c>
      <c r="F135" s="27"/>
      <c r="G135" s="28"/>
      <c r="H135" s="27"/>
      <c r="I135" s="62"/>
      <c r="J135" s="27"/>
      <c r="K135" s="62"/>
      <c r="L135" s="216"/>
      <c r="M135" s="62"/>
      <c r="N135" s="27"/>
      <c r="O135" s="62"/>
      <c r="P135" s="27"/>
      <c r="Q135" s="62"/>
      <c r="R135" s="27"/>
      <c r="S135" s="62"/>
      <c r="T135" s="27"/>
      <c r="U135" s="62"/>
      <c r="V135" s="63"/>
      <c r="W135" s="62"/>
      <c r="X135" s="63"/>
      <c r="Y135" s="62"/>
      <c r="Z135" s="246"/>
      <c r="AA135" s="247"/>
    </row>
    <row r="136" spans="1:27" x14ac:dyDescent="0.25">
      <c r="A136" s="3359" t="s">
        <v>152</v>
      </c>
      <c r="B136" s="1940" t="s">
        <v>145</v>
      </c>
      <c r="C136" s="1981">
        <f t="shared" si="33"/>
        <v>0</v>
      </c>
      <c r="D136" s="230">
        <f t="shared" si="34"/>
        <v>0</v>
      </c>
      <c r="E136" s="1990">
        <f t="shared" si="34"/>
        <v>0</v>
      </c>
      <c r="F136" s="1948"/>
      <c r="G136" s="1950"/>
      <c r="H136" s="1948"/>
      <c r="I136" s="1943"/>
      <c r="J136" s="1948"/>
      <c r="K136" s="1943"/>
      <c r="L136" s="1991"/>
      <c r="M136" s="1943"/>
      <c r="N136" s="1948"/>
      <c r="O136" s="1943"/>
      <c r="P136" s="1948"/>
      <c r="Q136" s="1943"/>
      <c r="R136" s="1948"/>
      <c r="S136" s="1943"/>
      <c r="T136" s="1948"/>
      <c r="U136" s="1943"/>
      <c r="V136" s="1949"/>
      <c r="W136" s="1943"/>
      <c r="X136" s="1949"/>
      <c r="Y136" s="1943"/>
      <c r="Z136" s="1987"/>
      <c r="AA136" s="1992"/>
    </row>
    <row r="137" spans="1:27" x14ac:dyDescent="0.25">
      <c r="A137" s="2546"/>
      <c r="B137" s="1695" t="s">
        <v>146</v>
      </c>
      <c r="C137" s="186">
        <f t="shared" si="33"/>
        <v>0</v>
      </c>
      <c r="D137" s="234">
        <f t="shared" si="34"/>
        <v>0</v>
      </c>
      <c r="E137" s="235">
        <f t="shared" si="34"/>
        <v>0</v>
      </c>
      <c r="F137" s="51"/>
      <c r="G137" s="56"/>
      <c r="H137" s="51"/>
      <c r="I137" s="52"/>
      <c r="J137" s="51"/>
      <c r="K137" s="52"/>
      <c r="L137" s="236"/>
      <c r="M137" s="52"/>
      <c r="N137" s="51"/>
      <c r="O137" s="52"/>
      <c r="P137" s="51"/>
      <c r="Q137" s="52"/>
      <c r="R137" s="51"/>
      <c r="S137" s="52"/>
      <c r="T137" s="51"/>
      <c r="U137" s="52"/>
      <c r="V137" s="53"/>
      <c r="W137" s="52"/>
      <c r="X137" s="53"/>
      <c r="Y137" s="52"/>
      <c r="Z137" s="237"/>
      <c r="AA137" s="238"/>
    </row>
    <row r="138" spans="1:27" x14ac:dyDescent="0.25">
      <c r="A138" s="2546"/>
      <c r="B138" s="1696" t="s">
        <v>147</v>
      </c>
      <c r="C138" s="186">
        <f t="shared" si="33"/>
        <v>0</v>
      </c>
      <c r="D138" s="234">
        <f t="shared" si="34"/>
        <v>0</v>
      </c>
      <c r="E138" s="235">
        <f t="shared" si="34"/>
        <v>0</v>
      </c>
      <c r="F138" s="51"/>
      <c r="G138" s="56"/>
      <c r="H138" s="51"/>
      <c r="I138" s="52"/>
      <c r="J138" s="51"/>
      <c r="K138" s="52"/>
      <c r="L138" s="236"/>
      <c r="M138" s="52"/>
      <c r="N138" s="51"/>
      <c r="O138" s="52"/>
      <c r="P138" s="51"/>
      <c r="Q138" s="52"/>
      <c r="R138" s="51"/>
      <c r="S138" s="52"/>
      <c r="T138" s="51"/>
      <c r="U138" s="52"/>
      <c r="V138" s="53"/>
      <c r="W138" s="52"/>
      <c r="X138" s="53"/>
      <c r="Y138" s="52"/>
      <c r="Z138" s="237"/>
      <c r="AA138" s="238"/>
    </row>
    <row r="139" spans="1:27" x14ac:dyDescent="0.25">
      <c r="A139" s="2547"/>
      <c r="B139" s="1696" t="s">
        <v>148</v>
      </c>
      <c r="C139" s="240">
        <f t="shared" si="33"/>
        <v>0</v>
      </c>
      <c r="D139" s="241">
        <f t="shared" si="34"/>
        <v>0</v>
      </c>
      <c r="E139" s="242">
        <f t="shared" si="34"/>
        <v>0</v>
      </c>
      <c r="F139" s="51"/>
      <c r="G139" s="56"/>
      <c r="H139" s="51"/>
      <c r="I139" s="52"/>
      <c r="J139" s="51"/>
      <c r="K139" s="52"/>
      <c r="L139" s="236"/>
      <c r="M139" s="52"/>
      <c r="N139" s="51"/>
      <c r="O139" s="52"/>
      <c r="P139" s="51"/>
      <c r="Q139" s="52"/>
      <c r="R139" s="51"/>
      <c r="S139" s="52"/>
      <c r="T139" s="51"/>
      <c r="U139" s="52"/>
      <c r="V139" s="53"/>
      <c r="W139" s="52"/>
      <c r="X139" s="53"/>
      <c r="Y139" s="52"/>
      <c r="Z139" s="237"/>
      <c r="AA139" s="238"/>
    </row>
    <row r="140" spans="1:27" x14ac:dyDescent="0.25">
      <c r="A140" s="2548"/>
      <c r="B140" s="1697" t="s">
        <v>149</v>
      </c>
      <c r="C140" s="193">
        <f t="shared" si="33"/>
        <v>0</v>
      </c>
      <c r="D140" s="244">
        <f t="shared" si="34"/>
        <v>0</v>
      </c>
      <c r="E140" s="245">
        <f t="shared" si="34"/>
        <v>0</v>
      </c>
      <c r="F140" s="27"/>
      <c r="G140" s="28"/>
      <c r="H140" s="27"/>
      <c r="I140" s="62"/>
      <c r="J140" s="27"/>
      <c r="K140" s="62"/>
      <c r="L140" s="216"/>
      <c r="M140" s="62"/>
      <c r="N140" s="27"/>
      <c r="O140" s="62"/>
      <c r="P140" s="27"/>
      <c r="Q140" s="62"/>
      <c r="R140" s="27"/>
      <c r="S140" s="62"/>
      <c r="T140" s="27"/>
      <c r="U140" s="62"/>
      <c r="V140" s="63"/>
      <c r="W140" s="62"/>
      <c r="X140" s="63"/>
      <c r="Y140" s="62"/>
      <c r="Z140" s="246"/>
      <c r="AA140" s="247"/>
    </row>
    <row r="141" spans="1:27" x14ac:dyDescent="0.25">
      <c r="A141" s="3359" t="s">
        <v>153</v>
      </c>
      <c r="B141" s="1940" t="s">
        <v>145</v>
      </c>
      <c r="C141" s="1981">
        <f t="shared" si="33"/>
        <v>0</v>
      </c>
      <c r="D141" s="230">
        <f t="shared" si="34"/>
        <v>0</v>
      </c>
      <c r="E141" s="1990">
        <f t="shared" si="34"/>
        <v>0</v>
      </c>
      <c r="F141" s="1948"/>
      <c r="G141" s="1950"/>
      <c r="H141" s="1948"/>
      <c r="I141" s="1943"/>
      <c r="J141" s="1948"/>
      <c r="K141" s="1943"/>
      <c r="L141" s="1991"/>
      <c r="M141" s="1943"/>
      <c r="N141" s="1948"/>
      <c r="O141" s="1943"/>
      <c r="P141" s="1948"/>
      <c r="Q141" s="1943"/>
      <c r="R141" s="1948"/>
      <c r="S141" s="1943"/>
      <c r="T141" s="1948"/>
      <c r="U141" s="1943"/>
      <c r="V141" s="1949"/>
      <c r="W141" s="1943"/>
      <c r="X141" s="1949"/>
      <c r="Y141" s="1943"/>
      <c r="Z141" s="1987"/>
      <c r="AA141" s="1992"/>
    </row>
    <row r="142" spans="1:27" x14ac:dyDescent="0.25">
      <c r="A142" s="2546"/>
      <c r="B142" s="1695" t="s">
        <v>146</v>
      </c>
      <c r="C142" s="186">
        <f t="shared" si="33"/>
        <v>0</v>
      </c>
      <c r="D142" s="234">
        <f t="shared" si="34"/>
        <v>0</v>
      </c>
      <c r="E142" s="235">
        <f t="shared" si="34"/>
        <v>0</v>
      </c>
      <c r="F142" s="51"/>
      <c r="G142" s="56"/>
      <c r="H142" s="51"/>
      <c r="I142" s="52"/>
      <c r="J142" s="51"/>
      <c r="K142" s="52"/>
      <c r="L142" s="236"/>
      <c r="M142" s="52"/>
      <c r="N142" s="51"/>
      <c r="O142" s="52"/>
      <c r="P142" s="51"/>
      <c r="Q142" s="52"/>
      <c r="R142" s="51"/>
      <c r="S142" s="52"/>
      <c r="T142" s="51"/>
      <c r="U142" s="52"/>
      <c r="V142" s="53"/>
      <c r="W142" s="52"/>
      <c r="X142" s="53"/>
      <c r="Y142" s="52"/>
      <c r="Z142" s="237"/>
      <c r="AA142" s="238"/>
    </row>
    <row r="143" spans="1:27" x14ac:dyDescent="0.25">
      <c r="A143" s="2546"/>
      <c r="B143" s="1696" t="s">
        <v>147</v>
      </c>
      <c r="C143" s="186">
        <f t="shared" si="33"/>
        <v>0</v>
      </c>
      <c r="D143" s="234">
        <f t="shared" si="34"/>
        <v>0</v>
      </c>
      <c r="E143" s="235">
        <f t="shared" si="34"/>
        <v>0</v>
      </c>
      <c r="F143" s="51"/>
      <c r="G143" s="56"/>
      <c r="H143" s="51"/>
      <c r="I143" s="52"/>
      <c r="J143" s="51"/>
      <c r="K143" s="52"/>
      <c r="L143" s="236"/>
      <c r="M143" s="52"/>
      <c r="N143" s="51"/>
      <c r="O143" s="52"/>
      <c r="P143" s="51"/>
      <c r="Q143" s="52"/>
      <c r="R143" s="51"/>
      <c r="S143" s="52"/>
      <c r="T143" s="51"/>
      <c r="U143" s="52"/>
      <c r="V143" s="53"/>
      <c r="W143" s="52"/>
      <c r="X143" s="53"/>
      <c r="Y143" s="52"/>
      <c r="Z143" s="237"/>
      <c r="AA143" s="238"/>
    </row>
    <row r="144" spans="1:27" x14ac:dyDescent="0.25">
      <c r="A144" s="2547"/>
      <c r="B144" s="1696" t="s">
        <v>148</v>
      </c>
      <c r="C144" s="240">
        <f t="shared" si="33"/>
        <v>0</v>
      </c>
      <c r="D144" s="241">
        <f t="shared" si="34"/>
        <v>0</v>
      </c>
      <c r="E144" s="242">
        <f t="shared" si="34"/>
        <v>0</v>
      </c>
      <c r="F144" s="51"/>
      <c r="G144" s="56"/>
      <c r="H144" s="51"/>
      <c r="I144" s="52"/>
      <c r="J144" s="51"/>
      <c r="K144" s="52"/>
      <c r="L144" s="236"/>
      <c r="M144" s="52"/>
      <c r="N144" s="51"/>
      <c r="O144" s="52"/>
      <c r="P144" s="51"/>
      <c r="Q144" s="52"/>
      <c r="R144" s="51"/>
      <c r="S144" s="52"/>
      <c r="T144" s="51"/>
      <c r="U144" s="52"/>
      <c r="V144" s="53"/>
      <c r="W144" s="52"/>
      <c r="X144" s="53"/>
      <c r="Y144" s="52"/>
      <c r="Z144" s="237"/>
      <c r="AA144" s="238"/>
    </row>
    <row r="145" spans="1:27" x14ac:dyDescent="0.25">
      <c r="A145" s="2548"/>
      <c r="B145" s="1697" t="s">
        <v>149</v>
      </c>
      <c r="C145" s="193">
        <f t="shared" si="33"/>
        <v>0</v>
      </c>
      <c r="D145" s="244">
        <f t="shared" si="34"/>
        <v>0</v>
      </c>
      <c r="E145" s="245">
        <f t="shared" si="34"/>
        <v>0</v>
      </c>
      <c r="F145" s="27"/>
      <c r="G145" s="28"/>
      <c r="H145" s="27"/>
      <c r="I145" s="62"/>
      <c r="J145" s="27"/>
      <c r="K145" s="62"/>
      <c r="L145" s="216"/>
      <c r="M145" s="62"/>
      <c r="N145" s="27"/>
      <c r="O145" s="62"/>
      <c r="P145" s="27"/>
      <c r="Q145" s="62"/>
      <c r="R145" s="27"/>
      <c r="S145" s="62"/>
      <c r="T145" s="27"/>
      <c r="U145" s="62"/>
      <c r="V145" s="63"/>
      <c r="W145" s="62"/>
      <c r="X145" s="63"/>
      <c r="Y145" s="62"/>
      <c r="Z145" s="246"/>
      <c r="AA145" s="247"/>
    </row>
    <row r="146" spans="1:27" x14ac:dyDescent="0.25">
      <c r="A146" s="3264" t="s">
        <v>154</v>
      </c>
      <c r="B146" s="1940" t="s">
        <v>145</v>
      </c>
      <c r="C146" s="1981">
        <f t="shared" si="33"/>
        <v>0</v>
      </c>
      <c r="D146" s="230">
        <f t="shared" si="34"/>
        <v>0</v>
      </c>
      <c r="E146" s="1990">
        <f t="shared" si="34"/>
        <v>0</v>
      </c>
      <c r="F146" s="1948"/>
      <c r="G146" s="1950"/>
      <c r="H146" s="1948"/>
      <c r="I146" s="1943"/>
      <c r="J146" s="1948"/>
      <c r="K146" s="1943"/>
      <c r="L146" s="1991"/>
      <c r="M146" s="1943"/>
      <c r="N146" s="1948"/>
      <c r="O146" s="1943"/>
      <c r="P146" s="1948"/>
      <c r="Q146" s="1943"/>
      <c r="R146" s="1948"/>
      <c r="S146" s="1943"/>
      <c r="T146" s="1948"/>
      <c r="U146" s="1943"/>
      <c r="V146" s="1949"/>
      <c r="W146" s="1943"/>
      <c r="X146" s="1949"/>
      <c r="Y146" s="1943"/>
      <c r="Z146" s="1987"/>
      <c r="AA146" s="1992"/>
    </row>
    <row r="147" spans="1:27" x14ac:dyDescent="0.25">
      <c r="A147" s="2732"/>
      <c r="B147" s="1695" t="s">
        <v>146</v>
      </c>
      <c r="C147" s="186">
        <f t="shared" si="33"/>
        <v>0</v>
      </c>
      <c r="D147" s="234">
        <f t="shared" si="34"/>
        <v>0</v>
      </c>
      <c r="E147" s="235">
        <f t="shared" si="34"/>
        <v>0</v>
      </c>
      <c r="F147" s="51"/>
      <c r="G147" s="56"/>
      <c r="H147" s="51"/>
      <c r="I147" s="52"/>
      <c r="J147" s="51"/>
      <c r="K147" s="52"/>
      <c r="L147" s="236"/>
      <c r="M147" s="52"/>
      <c r="N147" s="51"/>
      <c r="O147" s="52"/>
      <c r="P147" s="51"/>
      <c r="Q147" s="52"/>
      <c r="R147" s="51"/>
      <c r="S147" s="52"/>
      <c r="T147" s="51"/>
      <c r="U147" s="52"/>
      <c r="V147" s="53"/>
      <c r="W147" s="52"/>
      <c r="X147" s="53"/>
      <c r="Y147" s="52"/>
      <c r="Z147" s="237"/>
      <c r="AA147" s="238"/>
    </row>
    <row r="148" spans="1:27" x14ac:dyDescent="0.25">
      <c r="A148" s="2732"/>
      <c r="B148" s="1696" t="s">
        <v>147</v>
      </c>
      <c r="C148" s="186">
        <f t="shared" si="33"/>
        <v>0</v>
      </c>
      <c r="D148" s="234">
        <f t="shared" si="34"/>
        <v>0</v>
      </c>
      <c r="E148" s="235">
        <f t="shared" si="34"/>
        <v>0</v>
      </c>
      <c r="F148" s="51"/>
      <c r="G148" s="56"/>
      <c r="H148" s="51"/>
      <c r="I148" s="52"/>
      <c r="J148" s="51"/>
      <c r="K148" s="52"/>
      <c r="L148" s="236"/>
      <c r="M148" s="52"/>
      <c r="N148" s="51"/>
      <c r="O148" s="52"/>
      <c r="P148" s="51"/>
      <c r="Q148" s="52"/>
      <c r="R148" s="51"/>
      <c r="S148" s="52"/>
      <c r="T148" s="51"/>
      <c r="U148" s="52"/>
      <c r="V148" s="53"/>
      <c r="W148" s="52"/>
      <c r="X148" s="53"/>
      <c r="Y148" s="52"/>
      <c r="Z148" s="237"/>
      <c r="AA148" s="238"/>
    </row>
    <row r="149" spans="1:27" x14ac:dyDescent="0.25">
      <c r="A149" s="2732"/>
      <c r="B149" s="1696" t="s">
        <v>148</v>
      </c>
      <c r="C149" s="240">
        <f t="shared" si="33"/>
        <v>0</v>
      </c>
      <c r="D149" s="241">
        <f t="shared" si="34"/>
        <v>0</v>
      </c>
      <c r="E149" s="242">
        <f t="shared" si="34"/>
        <v>0</v>
      </c>
      <c r="F149" s="51"/>
      <c r="G149" s="56"/>
      <c r="H149" s="51"/>
      <c r="I149" s="52"/>
      <c r="J149" s="51"/>
      <c r="K149" s="52"/>
      <c r="L149" s="236"/>
      <c r="M149" s="52"/>
      <c r="N149" s="51"/>
      <c r="O149" s="52"/>
      <c r="P149" s="51"/>
      <c r="Q149" s="52"/>
      <c r="R149" s="51"/>
      <c r="S149" s="52"/>
      <c r="T149" s="51"/>
      <c r="U149" s="52"/>
      <c r="V149" s="53"/>
      <c r="W149" s="52"/>
      <c r="X149" s="53"/>
      <c r="Y149" s="52"/>
      <c r="Z149" s="237"/>
      <c r="AA149" s="238"/>
    </row>
    <row r="150" spans="1:27" x14ac:dyDescent="0.25">
      <c r="A150" s="2732"/>
      <c r="B150" s="1697" t="s">
        <v>149</v>
      </c>
      <c r="C150" s="190">
        <f t="shared" si="33"/>
        <v>0</v>
      </c>
      <c r="D150" s="248">
        <f t="shared" si="34"/>
        <v>0</v>
      </c>
      <c r="E150" s="249">
        <f t="shared" si="34"/>
        <v>0</v>
      </c>
      <c r="F150" s="78"/>
      <c r="G150" s="83"/>
      <c r="H150" s="78"/>
      <c r="I150" s="79"/>
      <c r="J150" s="78"/>
      <c r="K150" s="79"/>
      <c r="L150" s="207"/>
      <c r="M150" s="79"/>
      <c r="N150" s="78"/>
      <c r="O150" s="79"/>
      <c r="P150" s="78"/>
      <c r="Q150" s="79"/>
      <c r="R150" s="78"/>
      <c r="S150" s="79"/>
      <c r="T150" s="78"/>
      <c r="U150" s="79"/>
      <c r="V150" s="80"/>
      <c r="W150" s="79"/>
      <c r="X150" s="80"/>
      <c r="Y150" s="79"/>
      <c r="Z150" s="250"/>
      <c r="AA150" s="251"/>
    </row>
    <row r="151" spans="1:27" x14ac:dyDescent="0.25">
      <c r="A151" s="3337" t="s">
        <v>155</v>
      </c>
      <c r="B151" s="3338"/>
      <c r="C151" s="1993">
        <f t="shared" ref="C151:AA151" si="35">SUM(C121:C150)</f>
        <v>0</v>
      </c>
      <c r="D151" s="1994">
        <f t="shared" si="35"/>
        <v>0</v>
      </c>
      <c r="E151" s="1995">
        <f t="shared" si="35"/>
        <v>0</v>
      </c>
      <c r="F151" s="1993">
        <f t="shared" si="35"/>
        <v>0</v>
      </c>
      <c r="G151" s="1996">
        <f t="shared" si="35"/>
        <v>0</v>
      </c>
      <c r="H151" s="1993">
        <f t="shared" si="35"/>
        <v>0</v>
      </c>
      <c r="I151" s="1996">
        <f t="shared" si="35"/>
        <v>0</v>
      </c>
      <c r="J151" s="1993">
        <f t="shared" si="35"/>
        <v>0</v>
      </c>
      <c r="K151" s="1996">
        <f t="shared" si="35"/>
        <v>0</v>
      </c>
      <c r="L151" s="1993">
        <f t="shared" si="35"/>
        <v>0</v>
      </c>
      <c r="M151" s="1996">
        <f t="shared" si="35"/>
        <v>0</v>
      </c>
      <c r="N151" s="1993">
        <f t="shared" si="35"/>
        <v>0</v>
      </c>
      <c r="O151" s="1996">
        <f t="shared" si="35"/>
        <v>0</v>
      </c>
      <c r="P151" s="1993">
        <f t="shared" si="35"/>
        <v>0</v>
      </c>
      <c r="Q151" s="1996">
        <f t="shared" si="35"/>
        <v>0</v>
      </c>
      <c r="R151" s="1993">
        <f t="shared" si="35"/>
        <v>0</v>
      </c>
      <c r="S151" s="1996">
        <f t="shared" si="35"/>
        <v>0</v>
      </c>
      <c r="T151" s="1993">
        <f t="shared" si="35"/>
        <v>0</v>
      </c>
      <c r="U151" s="1996">
        <f t="shared" si="35"/>
        <v>0</v>
      </c>
      <c r="V151" s="1993">
        <f t="shared" si="35"/>
        <v>0</v>
      </c>
      <c r="W151" s="1996">
        <f t="shared" si="35"/>
        <v>0</v>
      </c>
      <c r="X151" s="1993">
        <f t="shared" si="35"/>
        <v>0</v>
      </c>
      <c r="Y151" s="1996">
        <f t="shared" si="35"/>
        <v>0</v>
      </c>
      <c r="Z151" s="1997">
        <f t="shared" si="35"/>
        <v>0</v>
      </c>
      <c r="AA151" s="1998">
        <f t="shared" si="35"/>
        <v>0</v>
      </c>
    </row>
    <row r="152" spans="1:27" x14ac:dyDescent="0.25">
      <c r="A152" s="2740" t="s">
        <v>156</v>
      </c>
      <c r="B152" s="1695" t="s">
        <v>145</v>
      </c>
      <c r="C152" s="186">
        <f t="shared" ref="C152:C161" si="36">SUM(D152+E152)</f>
        <v>0</v>
      </c>
      <c r="D152" s="234">
        <f t="shared" ref="D152:E161" si="37">SUM(F152+H152+J152+L152+N152+P152+R152+T152+V152+X152+Z152)</f>
        <v>0</v>
      </c>
      <c r="E152" s="235">
        <f t="shared" si="37"/>
        <v>0</v>
      </c>
      <c r="F152" s="42"/>
      <c r="G152" s="189"/>
      <c r="H152" s="42"/>
      <c r="I152" s="43"/>
      <c r="J152" s="42"/>
      <c r="K152" s="43"/>
      <c r="L152" s="252"/>
      <c r="M152" s="43"/>
      <c r="N152" s="42"/>
      <c r="O152" s="43"/>
      <c r="P152" s="42"/>
      <c r="Q152" s="43"/>
      <c r="R152" s="42"/>
      <c r="S152" s="43"/>
      <c r="T152" s="42"/>
      <c r="U152" s="43"/>
      <c r="V152" s="44"/>
      <c r="W152" s="43"/>
      <c r="X152" s="44"/>
      <c r="Y152" s="43"/>
      <c r="Z152" s="253"/>
      <c r="AA152" s="254"/>
    </row>
    <row r="153" spans="1:27" x14ac:dyDescent="0.25">
      <c r="A153" s="2740"/>
      <c r="B153" s="1695" t="s">
        <v>146</v>
      </c>
      <c r="C153" s="186">
        <f t="shared" si="36"/>
        <v>0</v>
      </c>
      <c r="D153" s="234">
        <f t="shared" si="37"/>
        <v>0</v>
      </c>
      <c r="E153" s="235">
        <f t="shared" si="37"/>
        <v>0</v>
      </c>
      <c r="F153" s="42"/>
      <c r="G153" s="189"/>
      <c r="H153" s="42"/>
      <c r="I153" s="43"/>
      <c r="J153" s="42"/>
      <c r="K153" s="43"/>
      <c r="L153" s="252"/>
      <c r="M153" s="43"/>
      <c r="N153" s="42"/>
      <c r="O153" s="43"/>
      <c r="P153" s="42"/>
      <c r="Q153" s="43"/>
      <c r="R153" s="42"/>
      <c r="S153" s="43"/>
      <c r="T153" s="42"/>
      <c r="U153" s="43"/>
      <c r="V153" s="44"/>
      <c r="W153" s="43"/>
      <c r="X153" s="44"/>
      <c r="Y153" s="43"/>
      <c r="Z153" s="253"/>
      <c r="AA153" s="254"/>
    </row>
    <row r="154" spans="1:27" x14ac:dyDescent="0.25">
      <c r="A154" s="2740"/>
      <c r="B154" s="1696" t="s">
        <v>147</v>
      </c>
      <c r="C154" s="186">
        <f t="shared" si="36"/>
        <v>0</v>
      </c>
      <c r="D154" s="234">
        <f t="shared" si="37"/>
        <v>0</v>
      </c>
      <c r="E154" s="235">
        <f t="shared" si="37"/>
        <v>0</v>
      </c>
      <c r="F154" s="42"/>
      <c r="G154" s="189"/>
      <c r="H154" s="42"/>
      <c r="I154" s="43"/>
      <c r="J154" s="42"/>
      <c r="K154" s="43"/>
      <c r="L154" s="252"/>
      <c r="M154" s="43"/>
      <c r="N154" s="42"/>
      <c r="O154" s="43"/>
      <c r="P154" s="42"/>
      <c r="Q154" s="43"/>
      <c r="R154" s="42"/>
      <c r="S154" s="43"/>
      <c r="T154" s="42"/>
      <c r="U154" s="43"/>
      <c r="V154" s="44"/>
      <c r="W154" s="43"/>
      <c r="X154" s="44"/>
      <c r="Y154" s="43"/>
      <c r="Z154" s="253"/>
      <c r="AA154" s="254"/>
    </row>
    <row r="155" spans="1:27" x14ac:dyDescent="0.25">
      <c r="A155" s="2740"/>
      <c r="B155" s="1696" t="s">
        <v>148</v>
      </c>
      <c r="C155" s="186">
        <f t="shared" si="36"/>
        <v>0</v>
      </c>
      <c r="D155" s="234">
        <f t="shared" si="37"/>
        <v>0</v>
      </c>
      <c r="E155" s="235">
        <f t="shared" si="37"/>
        <v>0</v>
      </c>
      <c r="F155" s="42"/>
      <c r="G155" s="189"/>
      <c r="H155" s="42"/>
      <c r="I155" s="43"/>
      <c r="J155" s="42"/>
      <c r="K155" s="43"/>
      <c r="L155" s="252"/>
      <c r="M155" s="43"/>
      <c r="N155" s="42"/>
      <c r="O155" s="43"/>
      <c r="P155" s="42"/>
      <c r="Q155" s="43"/>
      <c r="R155" s="42"/>
      <c r="S155" s="43"/>
      <c r="T155" s="42"/>
      <c r="U155" s="43"/>
      <c r="V155" s="44"/>
      <c r="W155" s="43"/>
      <c r="X155" s="44"/>
      <c r="Y155" s="43"/>
      <c r="Z155" s="253"/>
      <c r="AA155" s="254"/>
    </row>
    <row r="156" spans="1:27" x14ac:dyDescent="0.25">
      <c r="A156" s="2740"/>
      <c r="B156" s="1697" t="s">
        <v>149</v>
      </c>
      <c r="C156" s="798">
        <f t="shared" si="36"/>
        <v>0</v>
      </c>
      <c r="D156" s="256">
        <f t="shared" si="37"/>
        <v>0</v>
      </c>
      <c r="E156" s="257">
        <f t="shared" si="37"/>
        <v>0</v>
      </c>
      <c r="F156" s="799"/>
      <c r="G156" s="259"/>
      <c r="H156" s="799"/>
      <c r="I156" s="260"/>
      <c r="J156" s="799"/>
      <c r="K156" s="260"/>
      <c r="L156" s="261"/>
      <c r="M156" s="260"/>
      <c r="N156" s="799"/>
      <c r="O156" s="260"/>
      <c r="P156" s="799"/>
      <c r="Q156" s="260"/>
      <c r="R156" s="799"/>
      <c r="S156" s="260"/>
      <c r="T156" s="799"/>
      <c r="U156" s="260"/>
      <c r="V156" s="800"/>
      <c r="W156" s="260"/>
      <c r="X156" s="800"/>
      <c r="Y156" s="260"/>
      <c r="Z156" s="263"/>
      <c r="AA156" s="264"/>
    </row>
    <row r="157" spans="1:27" x14ac:dyDescent="0.25">
      <c r="A157" s="3265" t="s">
        <v>157</v>
      </c>
      <c r="B157" s="1940" t="s">
        <v>145</v>
      </c>
      <c r="C157" s="1981">
        <f t="shared" si="36"/>
        <v>0</v>
      </c>
      <c r="D157" s="230">
        <f t="shared" si="37"/>
        <v>0</v>
      </c>
      <c r="E157" s="1990">
        <f t="shared" si="37"/>
        <v>0</v>
      </c>
      <c r="F157" s="1948"/>
      <c r="G157" s="1950"/>
      <c r="H157" s="1948"/>
      <c r="I157" s="1943"/>
      <c r="J157" s="1948"/>
      <c r="K157" s="1943"/>
      <c r="L157" s="1991"/>
      <c r="M157" s="1943"/>
      <c r="N157" s="1948"/>
      <c r="O157" s="1943"/>
      <c r="P157" s="1948"/>
      <c r="Q157" s="1943"/>
      <c r="R157" s="1948"/>
      <c r="S157" s="1943"/>
      <c r="T157" s="1948"/>
      <c r="U157" s="1943"/>
      <c r="V157" s="1949"/>
      <c r="W157" s="1943"/>
      <c r="X157" s="1949"/>
      <c r="Y157" s="1943"/>
      <c r="Z157" s="1987"/>
      <c r="AA157" s="1992"/>
    </row>
    <row r="158" spans="1:27" x14ac:dyDescent="0.25">
      <c r="A158" s="2740"/>
      <c r="B158" s="1695" t="s">
        <v>146</v>
      </c>
      <c r="C158" s="186">
        <f t="shared" si="36"/>
        <v>0</v>
      </c>
      <c r="D158" s="234">
        <f t="shared" si="37"/>
        <v>0</v>
      </c>
      <c r="E158" s="235">
        <f t="shared" si="37"/>
        <v>0</v>
      </c>
      <c r="F158" s="42"/>
      <c r="G158" s="189"/>
      <c r="H158" s="42"/>
      <c r="I158" s="43"/>
      <c r="J158" s="42"/>
      <c r="K158" s="43"/>
      <c r="L158" s="252"/>
      <c r="M158" s="43"/>
      <c r="N158" s="42"/>
      <c r="O158" s="43"/>
      <c r="P158" s="42"/>
      <c r="Q158" s="43"/>
      <c r="R158" s="42"/>
      <c r="S158" s="43"/>
      <c r="T158" s="42"/>
      <c r="U158" s="43"/>
      <c r="V158" s="44"/>
      <c r="W158" s="43"/>
      <c r="X158" s="44"/>
      <c r="Y158" s="43"/>
      <c r="Z158" s="253"/>
      <c r="AA158" s="254"/>
    </row>
    <row r="159" spans="1:27" x14ac:dyDescent="0.25">
      <c r="A159" s="2740"/>
      <c r="B159" s="1696" t="s">
        <v>147</v>
      </c>
      <c r="C159" s="186">
        <f t="shared" si="36"/>
        <v>0</v>
      </c>
      <c r="D159" s="234">
        <f t="shared" si="37"/>
        <v>0</v>
      </c>
      <c r="E159" s="235">
        <f t="shared" si="37"/>
        <v>0</v>
      </c>
      <c r="F159" s="42"/>
      <c r="G159" s="189"/>
      <c r="H159" s="42"/>
      <c r="I159" s="43"/>
      <c r="J159" s="42"/>
      <c r="K159" s="43"/>
      <c r="L159" s="252"/>
      <c r="M159" s="43"/>
      <c r="N159" s="42"/>
      <c r="O159" s="43"/>
      <c r="P159" s="42"/>
      <c r="Q159" s="43"/>
      <c r="R159" s="42"/>
      <c r="S159" s="43"/>
      <c r="T159" s="42"/>
      <c r="U159" s="43"/>
      <c r="V159" s="44"/>
      <c r="W159" s="43"/>
      <c r="X159" s="44"/>
      <c r="Y159" s="43"/>
      <c r="Z159" s="253"/>
      <c r="AA159" s="254"/>
    </row>
    <row r="160" spans="1:27" x14ac:dyDescent="0.25">
      <c r="A160" s="2740"/>
      <c r="B160" s="1696" t="s">
        <v>148</v>
      </c>
      <c r="C160" s="186">
        <f t="shared" si="36"/>
        <v>0</v>
      </c>
      <c r="D160" s="234">
        <f t="shared" si="37"/>
        <v>0</v>
      </c>
      <c r="E160" s="235">
        <f t="shared" si="37"/>
        <v>0</v>
      </c>
      <c r="F160" s="42"/>
      <c r="G160" s="189"/>
      <c r="H160" s="42"/>
      <c r="I160" s="43"/>
      <c r="J160" s="42"/>
      <c r="K160" s="43"/>
      <c r="L160" s="252"/>
      <c r="M160" s="43"/>
      <c r="N160" s="42"/>
      <c r="O160" s="43"/>
      <c r="P160" s="42"/>
      <c r="Q160" s="43"/>
      <c r="R160" s="42"/>
      <c r="S160" s="43"/>
      <c r="T160" s="42"/>
      <c r="U160" s="43"/>
      <c r="V160" s="44"/>
      <c r="W160" s="43"/>
      <c r="X160" s="44"/>
      <c r="Y160" s="43"/>
      <c r="Z160" s="253"/>
      <c r="AA160" s="254"/>
    </row>
    <row r="161" spans="1:39" x14ac:dyDescent="0.25">
      <c r="A161" s="2544"/>
      <c r="B161" s="1697" t="s">
        <v>149</v>
      </c>
      <c r="C161" s="265">
        <f t="shared" si="36"/>
        <v>0</v>
      </c>
      <c r="D161" s="266">
        <f t="shared" si="37"/>
        <v>0</v>
      </c>
      <c r="E161" s="267">
        <f t="shared" si="37"/>
        <v>0</v>
      </c>
      <c r="F161" s="110"/>
      <c r="G161" s="268"/>
      <c r="H161" s="110"/>
      <c r="I161" s="111"/>
      <c r="J161" s="110"/>
      <c r="K161" s="111"/>
      <c r="L161" s="269"/>
      <c r="M161" s="111"/>
      <c r="N161" s="110"/>
      <c r="O161" s="111"/>
      <c r="P161" s="110"/>
      <c r="Q161" s="111"/>
      <c r="R161" s="110"/>
      <c r="S161" s="111"/>
      <c r="T161" s="110"/>
      <c r="U161" s="111"/>
      <c r="V161" s="270"/>
      <c r="W161" s="111"/>
      <c r="X161" s="270"/>
      <c r="Y161" s="111"/>
      <c r="Z161" s="271"/>
      <c r="AA161" s="272"/>
    </row>
    <row r="162" spans="1:39" x14ac:dyDescent="0.25">
      <c r="A162" s="3337" t="s">
        <v>155</v>
      </c>
      <c r="B162" s="3338"/>
      <c r="C162" s="1993">
        <f t="shared" ref="C162:AA162" si="38">SUM(C152:C161)</f>
        <v>0</v>
      </c>
      <c r="D162" s="1994">
        <f t="shared" si="38"/>
        <v>0</v>
      </c>
      <c r="E162" s="1995">
        <f t="shared" si="38"/>
        <v>0</v>
      </c>
      <c r="F162" s="1993">
        <f t="shared" si="38"/>
        <v>0</v>
      </c>
      <c r="G162" s="1996">
        <f t="shared" si="38"/>
        <v>0</v>
      </c>
      <c r="H162" s="1993">
        <f t="shared" si="38"/>
        <v>0</v>
      </c>
      <c r="I162" s="1996">
        <f t="shared" si="38"/>
        <v>0</v>
      </c>
      <c r="J162" s="1993">
        <f t="shared" si="38"/>
        <v>0</v>
      </c>
      <c r="K162" s="1996">
        <f t="shared" si="38"/>
        <v>0</v>
      </c>
      <c r="L162" s="1993">
        <f t="shared" si="38"/>
        <v>0</v>
      </c>
      <c r="M162" s="1996">
        <f t="shared" si="38"/>
        <v>0</v>
      </c>
      <c r="N162" s="1993">
        <f t="shared" si="38"/>
        <v>0</v>
      </c>
      <c r="O162" s="1996">
        <f t="shared" si="38"/>
        <v>0</v>
      </c>
      <c r="P162" s="1993">
        <f t="shared" si="38"/>
        <v>0</v>
      </c>
      <c r="Q162" s="1996">
        <f t="shared" si="38"/>
        <v>0</v>
      </c>
      <c r="R162" s="1993">
        <f t="shared" si="38"/>
        <v>0</v>
      </c>
      <c r="S162" s="1996">
        <f t="shared" si="38"/>
        <v>0</v>
      </c>
      <c r="T162" s="1993">
        <f t="shared" si="38"/>
        <v>0</v>
      </c>
      <c r="U162" s="1996">
        <f t="shared" si="38"/>
        <v>0</v>
      </c>
      <c r="V162" s="1993">
        <f t="shared" si="38"/>
        <v>0</v>
      </c>
      <c r="W162" s="1996">
        <f t="shared" si="38"/>
        <v>0</v>
      </c>
      <c r="X162" s="1993">
        <f t="shared" si="38"/>
        <v>0</v>
      </c>
      <c r="Y162" s="1996">
        <f t="shared" si="38"/>
        <v>0</v>
      </c>
      <c r="Z162" s="1997">
        <f t="shared" si="38"/>
        <v>0</v>
      </c>
      <c r="AA162" s="1998">
        <f t="shared" si="38"/>
        <v>0</v>
      </c>
    </row>
    <row r="163" spans="1:39" x14ac:dyDescent="0.25">
      <c r="A163" s="273" t="s">
        <v>158</v>
      </c>
      <c r="B163" s="274"/>
      <c r="C163" s="274"/>
      <c r="D163" s="274"/>
      <c r="E163" s="182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"/>
      <c r="AA163" s="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ht="15" customHeight="1" x14ac:dyDescent="0.25">
      <c r="A164" s="2471" t="s">
        <v>59</v>
      </c>
      <c r="B164" s="2472"/>
      <c r="C164" s="3246" t="s">
        <v>65</v>
      </c>
      <c r="D164" s="2471"/>
      <c r="E164" s="2472"/>
      <c r="F164" s="3337" t="s">
        <v>6</v>
      </c>
      <c r="G164" s="3159"/>
      <c r="H164" s="3159"/>
      <c r="I164" s="3159"/>
      <c r="J164" s="3159"/>
      <c r="K164" s="3159"/>
      <c r="L164" s="3159"/>
      <c r="M164" s="3159"/>
      <c r="N164" s="3159"/>
      <c r="O164" s="3159"/>
      <c r="P164" s="3159"/>
      <c r="Q164" s="3159"/>
      <c r="R164" s="3159"/>
      <c r="S164" s="3159"/>
      <c r="T164" s="3159"/>
      <c r="U164" s="3159"/>
      <c r="V164" s="3159"/>
      <c r="W164" s="3159"/>
      <c r="X164" s="3159"/>
      <c r="Y164" s="3159"/>
      <c r="Z164" s="3159"/>
      <c r="AA164" s="3159"/>
      <c r="AB164" s="3159"/>
      <c r="AC164" s="3159"/>
      <c r="AD164" s="3159"/>
      <c r="AE164" s="3159"/>
      <c r="AF164" s="3159"/>
      <c r="AG164" s="3159"/>
      <c r="AH164" s="3159"/>
      <c r="AI164" s="3159"/>
      <c r="AJ164" s="3159"/>
      <c r="AK164" s="3159"/>
      <c r="AL164" s="3159"/>
      <c r="AM164" s="3338"/>
    </row>
    <row r="165" spans="1:39" ht="15" customHeight="1" x14ac:dyDescent="0.25">
      <c r="A165" s="2540"/>
      <c r="B165" s="2489"/>
      <c r="C165" s="2541"/>
      <c r="D165" s="2474"/>
      <c r="E165" s="2475"/>
      <c r="F165" s="3337" t="s">
        <v>159</v>
      </c>
      <c r="G165" s="3338"/>
      <c r="H165" s="3337" t="s">
        <v>139</v>
      </c>
      <c r="I165" s="3338"/>
      <c r="J165" s="3337" t="s">
        <v>109</v>
      </c>
      <c r="K165" s="3338"/>
      <c r="L165" s="3360" t="s">
        <v>110</v>
      </c>
      <c r="M165" s="3361"/>
      <c r="N165" s="3361" t="s">
        <v>140</v>
      </c>
      <c r="O165" s="3362"/>
      <c r="P165" s="3337" t="s">
        <v>160</v>
      </c>
      <c r="Q165" s="3338"/>
      <c r="R165" s="3159" t="s">
        <v>161</v>
      </c>
      <c r="S165" s="3338"/>
      <c r="T165" s="3159" t="s">
        <v>162</v>
      </c>
      <c r="U165" s="3338"/>
      <c r="V165" s="3337" t="s">
        <v>163</v>
      </c>
      <c r="W165" s="3338"/>
      <c r="X165" s="3159" t="s">
        <v>164</v>
      </c>
      <c r="Y165" s="3338"/>
      <c r="Z165" s="3357" t="s">
        <v>165</v>
      </c>
      <c r="AA165" s="3358"/>
      <c r="AB165" s="3357" t="s">
        <v>166</v>
      </c>
      <c r="AC165" s="3358"/>
      <c r="AD165" s="3357" t="s">
        <v>167</v>
      </c>
      <c r="AE165" s="3358"/>
      <c r="AF165" s="3357" t="s">
        <v>142</v>
      </c>
      <c r="AG165" s="3358"/>
      <c r="AH165" s="3357" t="s">
        <v>168</v>
      </c>
      <c r="AI165" s="3358"/>
      <c r="AJ165" s="3357" t="s">
        <v>169</v>
      </c>
      <c r="AK165" s="3358"/>
      <c r="AL165" s="3174" t="s">
        <v>124</v>
      </c>
      <c r="AM165" s="3358"/>
    </row>
    <row r="166" spans="1:39" x14ac:dyDescent="0.25">
      <c r="A166" s="2474"/>
      <c r="B166" s="2475"/>
      <c r="C166" s="1587" t="s">
        <v>17</v>
      </c>
      <c r="D166" s="1791" t="s">
        <v>18</v>
      </c>
      <c r="E166" s="1699" t="s">
        <v>19</v>
      </c>
      <c r="F166" s="1625" t="s">
        <v>18</v>
      </c>
      <c r="G166" s="1699" t="s">
        <v>19</v>
      </c>
      <c r="H166" s="1625" t="s">
        <v>18</v>
      </c>
      <c r="I166" s="1699" t="s">
        <v>19</v>
      </c>
      <c r="J166" s="1625" t="s">
        <v>18</v>
      </c>
      <c r="K166" s="1699" t="s">
        <v>19</v>
      </c>
      <c r="L166" s="1933" t="s">
        <v>18</v>
      </c>
      <c r="M166" s="277" t="s">
        <v>19</v>
      </c>
      <c r="N166" s="1931" t="s">
        <v>18</v>
      </c>
      <c r="O166" s="1979" t="s">
        <v>19</v>
      </c>
      <c r="P166" s="1931" t="s">
        <v>18</v>
      </c>
      <c r="Q166" s="1979" t="s">
        <v>19</v>
      </c>
      <c r="R166" s="1951" t="s">
        <v>18</v>
      </c>
      <c r="S166" s="1689" t="s">
        <v>19</v>
      </c>
      <c r="T166" s="1951" t="s">
        <v>18</v>
      </c>
      <c r="U166" s="1689" t="s">
        <v>19</v>
      </c>
      <c r="V166" s="1933" t="s">
        <v>18</v>
      </c>
      <c r="W166" s="1689" t="s">
        <v>19</v>
      </c>
      <c r="X166" s="1951" t="s">
        <v>18</v>
      </c>
      <c r="Y166" s="1689" t="s">
        <v>19</v>
      </c>
      <c r="Z166" s="1988" t="s">
        <v>18</v>
      </c>
      <c r="AA166" s="229" t="s">
        <v>19</v>
      </c>
      <c r="AB166" s="1988" t="s">
        <v>18</v>
      </c>
      <c r="AC166" s="229" t="s">
        <v>19</v>
      </c>
      <c r="AD166" s="1988" t="s">
        <v>18</v>
      </c>
      <c r="AE166" s="229" t="s">
        <v>19</v>
      </c>
      <c r="AF166" s="1988" t="s">
        <v>18</v>
      </c>
      <c r="AG166" s="229" t="s">
        <v>19</v>
      </c>
      <c r="AH166" s="1988" t="s">
        <v>18</v>
      </c>
      <c r="AI166" s="229" t="s">
        <v>19</v>
      </c>
      <c r="AJ166" s="1988" t="s">
        <v>18</v>
      </c>
      <c r="AK166" s="229" t="s">
        <v>19</v>
      </c>
      <c r="AL166" s="2002" t="s">
        <v>18</v>
      </c>
      <c r="AM166" s="229" t="s">
        <v>19</v>
      </c>
    </row>
    <row r="167" spans="1:39" x14ac:dyDescent="0.25">
      <c r="A167" s="2554" t="s">
        <v>170</v>
      </c>
      <c r="B167" s="2003" t="s">
        <v>171</v>
      </c>
      <c r="C167" s="1981">
        <f t="shared" ref="C167:C172" si="39">SUM(D167+E167)</f>
        <v>0</v>
      </c>
      <c r="D167" s="230">
        <f t="shared" ref="D167:E172" si="40">SUM(F167+H167+J167+L167+N167+P167+R167+T167+V167+X167+Z167+AB167+AD167+AF167+AH167+AJ167+AL167)</f>
        <v>0</v>
      </c>
      <c r="E167" s="1955">
        <f t="shared" si="40"/>
        <v>0</v>
      </c>
      <c r="F167" s="1948"/>
      <c r="G167" s="1943"/>
      <c r="H167" s="1948"/>
      <c r="I167" s="1943"/>
      <c r="J167" s="1948"/>
      <c r="K167" s="1943"/>
      <c r="L167" s="1948"/>
      <c r="M167" s="279"/>
      <c r="N167" s="279"/>
      <c r="O167" s="1943"/>
      <c r="P167" s="1948"/>
      <c r="Q167" s="1943"/>
      <c r="R167" s="1971"/>
      <c r="S167" s="1943"/>
      <c r="T167" s="1971"/>
      <c r="U167" s="1943"/>
      <c r="V167" s="1948"/>
      <c r="W167" s="1943"/>
      <c r="X167" s="1971"/>
      <c r="Y167" s="1943"/>
      <c r="Z167" s="2004"/>
      <c r="AA167" s="1992"/>
      <c r="AB167" s="2004"/>
      <c r="AC167" s="1992"/>
      <c r="AD167" s="2004"/>
      <c r="AE167" s="1992"/>
      <c r="AF167" s="2004"/>
      <c r="AG167" s="1992"/>
      <c r="AH167" s="2004"/>
      <c r="AI167" s="1992"/>
      <c r="AJ167" s="2004"/>
      <c r="AK167" s="1992"/>
      <c r="AL167" s="2005"/>
      <c r="AM167" s="1992"/>
    </row>
    <row r="168" spans="1:39" x14ac:dyDescent="0.25">
      <c r="A168" s="2555"/>
      <c r="B168" s="282" t="s">
        <v>172</v>
      </c>
      <c r="C168" s="186">
        <f t="shared" si="39"/>
        <v>0</v>
      </c>
      <c r="D168" s="234">
        <f t="shared" si="40"/>
        <v>0</v>
      </c>
      <c r="E168" s="188">
        <f t="shared" si="40"/>
        <v>0</v>
      </c>
      <c r="F168" s="51"/>
      <c r="G168" s="52"/>
      <c r="H168" s="51"/>
      <c r="I168" s="52"/>
      <c r="J168" s="51"/>
      <c r="K168" s="52"/>
      <c r="L168" s="51"/>
      <c r="M168" s="283"/>
      <c r="N168" s="283"/>
      <c r="O168" s="52"/>
      <c r="P168" s="51"/>
      <c r="Q168" s="52"/>
      <c r="R168" s="132"/>
      <c r="S168" s="52"/>
      <c r="T168" s="132"/>
      <c r="U168" s="52"/>
      <c r="V168" s="51"/>
      <c r="W168" s="52"/>
      <c r="X168" s="132"/>
      <c r="Y168" s="52"/>
      <c r="Z168" s="284"/>
      <c r="AA168" s="238"/>
      <c r="AB168" s="284"/>
      <c r="AC168" s="238"/>
      <c r="AD168" s="284"/>
      <c r="AE168" s="238"/>
      <c r="AF168" s="284"/>
      <c r="AG168" s="238"/>
      <c r="AH168" s="284"/>
      <c r="AI168" s="238"/>
      <c r="AJ168" s="284"/>
      <c r="AK168" s="238"/>
      <c r="AL168" s="285"/>
      <c r="AM168" s="238"/>
    </row>
    <row r="169" spans="1:39" x14ac:dyDescent="0.25">
      <c r="A169" s="2556"/>
      <c r="B169" s="286" t="s">
        <v>173</v>
      </c>
      <c r="C169" s="265">
        <f t="shared" si="39"/>
        <v>0</v>
      </c>
      <c r="D169" s="266">
        <f t="shared" si="40"/>
        <v>0</v>
      </c>
      <c r="E169" s="287">
        <f t="shared" si="40"/>
        <v>0</v>
      </c>
      <c r="F169" s="27"/>
      <c r="G169" s="62"/>
      <c r="H169" s="27"/>
      <c r="I169" s="62"/>
      <c r="J169" s="27"/>
      <c r="K169" s="62"/>
      <c r="L169" s="27"/>
      <c r="M169" s="288"/>
      <c r="N169" s="288"/>
      <c r="O169" s="62"/>
      <c r="P169" s="27"/>
      <c r="Q169" s="62"/>
      <c r="R169" s="143"/>
      <c r="S169" s="62"/>
      <c r="T169" s="143"/>
      <c r="U169" s="62"/>
      <c r="V169" s="27"/>
      <c r="W169" s="62"/>
      <c r="X169" s="143"/>
      <c r="Y169" s="62"/>
      <c r="Z169" s="289"/>
      <c r="AA169" s="247"/>
      <c r="AB169" s="289"/>
      <c r="AC169" s="247"/>
      <c r="AD169" s="289"/>
      <c r="AE169" s="247"/>
      <c r="AF169" s="289"/>
      <c r="AG169" s="247"/>
      <c r="AH169" s="289"/>
      <c r="AI169" s="247"/>
      <c r="AJ169" s="289"/>
      <c r="AK169" s="247"/>
      <c r="AL169" s="290"/>
      <c r="AM169" s="247"/>
    </row>
    <row r="170" spans="1:39" x14ac:dyDescent="0.25">
      <c r="A170" s="2554" t="s">
        <v>174</v>
      </c>
      <c r="B170" s="2003" t="s">
        <v>171</v>
      </c>
      <c r="C170" s="1981">
        <f t="shared" si="39"/>
        <v>0</v>
      </c>
      <c r="D170" s="230">
        <f t="shared" si="40"/>
        <v>0</v>
      </c>
      <c r="E170" s="1955">
        <f t="shared" si="40"/>
        <v>0</v>
      </c>
      <c r="F170" s="1948"/>
      <c r="G170" s="1943"/>
      <c r="H170" s="1948"/>
      <c r="I170" s="1943"/>
      <c r="J170" s="1948"/>
      <c r="K170" s="1943"/>
      <c r="L170" s="1948"/>
      <c r="M170" s="279"/>
      <c r="N170" s="279"/>
      <c r="O170" s="1943"/>
      <c r="P170" s="1948"/>
      <c r="Q170" s="1943"/>
      <c r="R170" s="1971"/>
      <c r="S170" s="1943"/>
      <c r="T170" s="1971"/>
      <c r="U170" s="1943"/>
      <c r="V170" s="1948"/>
      <c r="W170" s="1943"/>
      <c r="X170" s="1971"/>
      <c r="Y170" s="1943"/>
      <c r="Z170" s="2004"/>
      <c r="AA170" s="1992"/>
      <c r="AB170" s="2004"/>
      <c r="AC170" s="1992"/>
      <c r="AD170" s="2004"/>
      <c r="AE170" s="1992"/>
      <c r="AF170" s="2004"/>
      <c r="AG170" s="1992"/>
      <c r="AH170" s="2004"/>
      <c r="AI170" s="1992"/>
      <c r="AJ170" s="2004"/>
      <c r="AK170" s="1992"/>
      <c r="AL170" s="2005"/>
      <c r="AM170" s="1992"/>
    </row>
    <row r="171" spans="1:39" x14ac:dyDescent="0.25">
      <c r="A171" s="2555"/>
      <c r="B171" s="282" t="s">
        <v>172</v>
      </c>
      <c r="C171" s="186">
        <f t="shared" si="39"/>
        <v>0</v>
      </c>
      <c r="D171" s="234">
        <f t="shared" si="40"/>
        <v>0</v>
      </c>
      <c r="E171" s="188">
        <f t="shared" si="40"/>
        <v>0</v>
      </c>
      <c r="F171" s="51"/>
      <c r="G171" s="52"/>
      <c r="H171" s="51"/>
      <c r="I171" s="52"/>
      <c r="J171" s="51"/>
      <c r="K171" s="52"/>
      <c r="L171" s="51"/>
      <c r="M171" s="283"/>
      <c r="N171" s="283"/>
      <c r="O171" s="52"/>
      <c r="P171" s="51"/>
      <c r="Q171" s="52"/>
      <c r="R171" s="132"/>
      <c r="S171" s="52"/>
      <c r="T171" s="132"/>
      <c r="U171" s="52"/>
      <c r="V171" s="51"/>
      <c r="W171" s="52"/>
      <c r="X171" s="132"/>
      <c r="Y171" s="52"/>
      <c r="Z171" s="284"/>
      <c r="AA171" s="238"/>
      <c r="AB171" s="284"/>
      <c r="AC171" s="238"/>
      <c r="AD171" s="284"/>
      <c r="AE171" s="238"/>
      <c r="AF171" s="284"/>
      <c r="AG171" s="238"/>
      <c r="AH171" s="284"/>
      <c r="AI171" s="238"/>
      <c r="AJ171" s="284"/>
      <c r="AK171" s="238"/>
      <c r="AL171" s="285"/>
      <c r="AM171" s="238"/>
    </row>
    <row r="172" spans="1:39" x14ac:dyDescent="0.25">
      <c r="A172" s="2556"/>
      <c r="B172" s="286" t="s">
        <v>173</v>
      </c>
      <c r="C172" s="265">
        <f t="shared" si="39"/>
        <v>0</v>
      </c>
      <c r="D172" s="266">
        <f t="shared" si="40"/>
        <v>0</v>
      </c>
      <c r="E172" s="287">
        <f t="shared" si="40"/>
        <v>0</v>
      </c>
      <c r="F172" s="27"/>
      <c r="G172" s="62"/>
      <c r="H172" s="27"/>
      <c r="I172" s="62"/>
      <c r="J172" s="27"/>
      <c r="K172" s="62"/>
      <c r="L172" s="27"/>
      <c r="M172" s="288"/>
      <c r="N172" s="288"/>
      <c r="O172" s="62"/>
      <c r="P172" s="27"/>
      <c r="Q172" s="62"/>
      <c r="R172" s="143"/>
      <c r="S172" s="62"/>
      <c r="T172" s="143"/>
      <c r="U172" s="62"/>
      <c r="V172" s="27"/>
      <c r="W172" s="62"/>
      <c r="X172" s="143"/>
      <c r="Y172" s="62"/>
      <c r="Z172" s="289"/>
      <c r="AA172" s="247"/>
      <c r="AB172" s="289"/>
      <c r="AC172" s="247"/>
      <c r="AD172" s="289"/>
      <c r="AE172" s="247"/>
      <c r="AF172" s="289"/>
      <c r="AG172" s="247"/>
      <c r="AH172" s="289"/>
      <c r="AI172" s="247"/>
      <c r="AJ172" s="289"/>
      <c r="AK172" s="247"/>
      <c r="AL172" s="290"/>
      <c r="AM172" s="247"/>
    </row>
    <row r="173" spans="1:39" x14ac:dyDescent="0.25">
      <c r="A173" s="273" t="s">
        <v>175</v>
      </c>
      <c r="B173" s="12"/>
      <c r="C173" s="12"/>
      <c r="D173" s="12"/>
      <c r="E173" s="13"/>
      <c r="F173" s="13"/>
      <c r="G173" s="13"/>
      <c r="H173" s="13"/>
      <c r="I173" s="13"/>
      <c r="J173" s="13"/>
      <c r="K173" s="13"/>
      <c r="L173" s="13"/>
      <c r="M173" s="291"/>
      <c r="N173" s="2"/>
      <c r="O173" s="2"/>
    </row>
    <row r="174" spans="1:39" ht="15" customHeight="1" x14ac:dyDescent="0.25">
      <c r="A174" s="3247" t="s">
        <v>25</v>
      </c>
      <c r="B174" s="3247" t="s">
        <v>26</v>
      </c>
      <c r="C174" s="3246" t="s">
        <v>65</v>
      </c>
      <c r="D174" s="2471"/>
      <c r="E174" s="2472"/>
      <c r="F174" s="3337" t="s">
        <v>6</v>
      </c>
      <c r="G174" s="3159"/>
      <c r="H174" s="3159"/>
      <c r="I174" s="3159"/>
      <c r="J174" s="3159"/>
      <c r="K174" s="3159"/>
      <c r="L174" s="3159"/>
      <c r="M174" s="3159"/>
      <c r="N174" s="3159"/>
      <c r="O174" s="3338"/>
    </row>
    <row r="175" spans="1:39" ht="15" customHeight="1" x14ac:dyDescent="0.25">
      <c r="A175" s="2727"/>
      <c r="B175" s="2727"/>
      <c r="C175" s="2541"/>
      <c r="D175" s="2474"/>
      <c r="E175" s="2475"/>
      <c r="F175" s="3337" t="s">
        <v>167</v>
      </c>
      <c r="G175" s="3338"/>
      <c r="H175" s="3337" t="s">
        <v>142</v>
      </c>
      <c r="I175" s="3338"/>
      <c r="J175" s="3337" t="s">
        <v>168</v>
      </c>
      <c r="K175" s="3338"/>
      <c r="L175" s="3337" t="s">
        <v>169</v>
      </c>
      <c r="M175" s="3338"/>
      <c r="N175" s="3337" t="s">
        <v>124</v>
      </c>
      <c r="O175" s="3338"/>
    </row>
    <row r="176" spans="1:39" x14ac:dyDescent="0.25">
      <c r="A176" s="2479"/>
      <c r="B176" s="2479"/>
      <c r="C176" s="1587" t="s">
        <v>17</v>
      </c>
      <c r="D176" s="1791" t="s">
        <v>18</v>
      </c>
      <c r="E176" s="1699" t="s">
        <v>19</v>
      </c>
      <c r="F176" s="1625" t="s">
        <v>18</v>
      </c>
      <c r="G176" s="1699" t="s">
        <v>19</v>
      </c>
      <c r="H176" s="1625" t="s">
        <v>18</v>
      </c>
      <c r="I176" s="1699" t="s">
        <v>19</v>
      </c>
      <c r="J176" s="1625" t="s">
        <v>18</v>
      </c>
      <c r="K176" s="1699" t="s">
        <v>19</v>
      </c>
      <c r="L176" s="1625" t="s">
        <v>18</v>
      </c>
      <c r="M176" s="1699" t="s">
        <v>19</v>
      </c>
      <c r="N176" s="1625" t="s">
        <v>18</v>
      </c>
      <c r="O176" s="1699" t="s">
        <v>19</v>
      </c>
    </row>
    <row r="177" spans="1:17" x14ac:dyDescent="0.25">
      <c r="A177" s="3264" t="s">
        <v>176</v>
      </c>
      <c r="B177" s="2003" t="s">
        <v>177</v>
      </c>
      <c r="C177" s="1981">
        <f t="shared" ref="C177:C182" si="41">SUM(D177+E177)</f>
        <v>0</v>
      </c>
      <c r="D177" s="230">
        <f t="shared" ref="D177:E182" si="42">SUM(F177+H177+J177+L177+N177)</f>
        <v>0</v>
      </c>
      <c r="E177" s="1955">
        <f t="shared" si="42"/>
        <v>0</v>
      </c>
      <c r="F177" s="1948"/>
      <c r="G177" s="1945"/>
      <c r="H177" s="1948"/>
      <c r="I177" s="1943"/>
      <c r="J177" s="1971"/>
      <c r="K177" s="1945"/>
      <c r="L177" s="1948"/>
      <c r="M177" s="1943"/>
      <c r="N177" s="1948"/>
      <c r="O177" s="1943"/>
    </row>
    <row r="178" spans="1:17" x14ac:dyDescent="0.25">
      <c r="A178" s="2732"/>
      <c r="B178" s="168" t="s">
        <v>178</v>
      </c>
      <c r="C178" s="798">
        <f t="shared" si="41"/>
        <v>0</v>
      </c>
      <c r="D178" s="256">
        <f t="shared" si="42"/>
        <v>0</v>
      </c>
      <c r="E178" s="292">
        <f t="shared" si="42"/>
        <v>0</v>
      </c>
      <c r="F178" s="799"/>
      <c r="G178" s="293"/>
      <c r="H178" s="799"/>
      <c r="I178" s="260"/>
      <c r="J178" s="294"/>
      <c r="K178" s="293"/>
      <c r="L178" s="799"/>
      <c r="M178" s="260"/>
      <c r="N178" s="799"/>
      <c r="O178" s="260"/>
    </row>
    <row r="179" spans="1:17" x14ac:dyDescent="0.25">
      <c r="A179" s="2485"/>
      <c r="B179" s="295" t="s">
        <v>179</v>
      </c>
      <c r="C179" s="296">
        <f t="shared" si="41"/>
        <v>0</v>
      </c>
      <c r="D179" s="248">
        <f t="shared" si="42"/>
        <v>0</v>
      </c>
      <c r="E179" s="192">
        <f t="shared" si="42"/>
        <v>0</v>
      </c>
      <c r="F179" s="78"/>
      <c r="G179" s="81"/>
      <c r="H179" s="78"/>
      <c r="I179" s="79"/>
      <c r="J179" s="297"/>
      <c r="K179" s="81"/>
      <c r="L179" s="78"/>
      <c r="M179" s="79"/>
      <c r="N179" s="78"/>
      <c r="O179" s="79"/>
    </row>
    <row r="180" spans="1:17" x14ac:dyDescent="0.25">
      <c r="A180" s="3264" t="s">
        <v>180</v>
      </c>
      <c r="B180" s="2003" t="s">
        <v>177</v>
      </c>
      <c r="C180" s="1981">
        <f t="shared" si="41"/>
        <v>0</v>
      </c>
      <c r="D180" s="230">
        <f t="shared" si="42"/>
        <v>0</v>
      </c>
      <c r="E180" s="1955">
        <f t="shared" si="42"/>
        <v>0</v>
      </c>
      <c r="F180" s="1948"/>
      <c r="G180" s="1943"/>
      <c r="H180" s="1948"/>
      <c r="I180" s="1945"/>
      <c r="J180" s="1948"/>
      <c r="K180" s="1943"/>
      <c r="L180" s="1971"/>
      <c r="M180" s="1945"/>
      <c r="N180" s="1948"/>
      <c r="O180" s="1943"/>
    </row>
    <row r="181" spans="1:17" x14ac:dyDescent="0.25">
      <c r="A181" s="2732"/>
      <c r="B181" s="168" t="s">
        <v>178</v>
      </c>
      <c r="C181" s="240">
        <f t="shared" si="41"/>
        <v>0</v>
      </c>
      <c r="D181" s="241">
        <f t="shared" si="42"/>
        <v>0</v>
      </c>
      <c r="E181" s="106">
        <f t="shared" si="42"/>
        <v>0</v>
      </c>
      <c r="F181" s="799"/>
      <c r="G181" s="260"/>
      <c r="H181" s="51"/>
      <c r="I181" s="54"/>
      <c r="J181" s="51"/>
      <c r="K181" s="52"/>
      <c r="L181" s="132"/>
      <c r="M181" s="54"/>
      <c r="N181" s="51"/>
      <c r="O181" s="52"/>
    </row>
    <row r="182" spans="1:17" x14ac:dyDescent="0.25">
      <c r="A182" s="2485"/>
      <c r="B182" s="295" t="s">
        <v>179</v>
      </c>
      <c r="C182" s="193">
        <f t="shared" si="41"/>
        <v>0</v>
      </c>
      <c r="D182" s="244">
        <f t="shared" si="42"/>
        <v>0</v>
      </c>
      <c r="E182" s="195">
        <f t="shared" si="42"/>
        <v>0</v>
      </c>
      <c r="F182" s="27"/>
      <c r="G182" s="62"/>
      <c r="H182" s="27"/>
      <c r="I182" s="64"/>
      <c r="J182" s="27"/>
      <c r="K182" s="62"/>
      <c r="L182" s="143"/>
      <c r="M182" s="64"/>
      <c r="N182" s="27"/>
      <c r="O182" s="62"/>
    </row>
    <row r="183" spans="1:17" ht="15" customHeight="1" x14ac:dyDescent="0.25">
      <c r="A183" s="2552" t="s">
        <v>181</v>
      </c>
      <c r="B183" s="2552"/>
      <c r="C183" s="2552"/>
      <c r="D183" s="2552"/>
      <c r="E183" s="2552"/>
      <c r="F183" s="2552"/>
      <c r="G183" s="2552"/>
      <c r="H183" s="2552"/>
      <c r="I183" s="2552"/>
      <c r="J183" s="2552"/>
      <c r="K183" s="2552"/>
      <c r="L183" s="2552"/>
      <c r="M183" s="2552"/>
      <c r="N183" s="2552"/>
      <c r="O183" s="2552"/>
      <c r="P183" s="2"/>
      <c r="Q183" s="2"/>
    </row>
    <row r="184" spans="1:17" ht="15" customHeight="1" x14ac:dyDescent="0.25">
      <c r="A184" s="3246" t="s">
        <v>182</v>
      </c>
      <c r="B184" s="2472"/>
      <c r="C184" s="3246" t="s">
        <v>65</v>
      </c>
      <c r="D184" s="2471"/>
      <c r="E184" s="2472"/>
      <c r="F184" s="3337" t="s">
        <v>6</v>
      </c>
      <c r="G184" s="3159"/>
      <c r="H184" s="3159"/>
      <c r="I184" s="3159"/>
      <c r="J184" s="3159"/>
      <c r="K184" s="3159"/>
      <c r="L184" s="3159"/>
      <c r="M184" s="3159"/>
      <c r="N184" s="3159"/>
      <c r="O184" s="3159"/>
      <c r="P184" s="3159"/>
      <c r="Q184" s="3338"/>
    </row>
    <row r="185" spans="1:17" ht="15" customHeight="1" x14ac:dyDescent="0.25">
      <c r="A185" s="2759"/>
      <c r="B185" s="2489"/>
      <c r="C185" s="2541"/>
      <c r="D185" s="2474"/>
      <c r="E185" s="2475"/>
      <c r="F185" s="3337" t="s">
        <v>142</v>
      </c>
      <c r="G185" s="3338"/>
      <c r="H185" s="3337" t="s">
        <v>168</v>
      </c>
      <c r="I185" s="3338"/>
      <c r="J185" s="3337" t="s">
        <v>169</v>
      </c>
      <c r="K185" s="3338"/>
      <c r="L185" s="3337" t="s">
        <v>183</v>
      </c>
      <c r="M185" s="3338"/>
      <c r="N185" s="3337" t="s">
        <v>184</v>
      </c>
      <c r="O185" s="3338"/>
      <c r="P185" s="3337" t="s">
        <v>185</v>
      </c>
      <c r="Q185" s="3338"/>
    </row>
    <row r="186" spans="1:17" x14ac:dyDescent="0.25">
      <c r="A186" s="2541"/>
      <c r="B186" s="2475"/>
      <c r="C186" s="1587" t="s">
        <v>17</v>
      </c>
      <c r="D186" s="1791" t="s">
        <v>18</v>
      </c>
      <c r="E186" s="1699" t="s">
        <v>19</v>
      </c>
      <c r="F186" s="1625" t="s">
        <v>18</v>
      </c>
      <c r="G186" s="1699" t="s">
        <v>19</v>
      </c>
      <c r="H186" s="1625" t="s">
        <v>18</v>
      </c>
      <c r="I186" s="1699" t="s">
        <v>19</v>
      </c>
      <c r="J186" s="1625" t="s">
        <v>18</v>
      </c>
      <c r="K186" s="1698" t="s">
        <v>19</v>
      </c>
      <c r="L186" s="1625" t="s">
        <v>18</v>
      </c>
      <c r="M186" s="1699" t="s">
        <v>19</v>
      </c>
      <c r="N186" s="1625" t="s">
        <v>18</v>
      </c>
      <c r="O186" s="1699" t="s">
        <v>19</v>
      </c>
      <c r="P186" s="1625" t="s">
        <v>18</v>
      </c>
      <c r="Q186" s="1698" t="s">
        <v>19</v>
      </c>
    </row>
    <row r="187" spans="1:17" x14ac:dyDescent="0.25">
      <c r="A187" s="3349" t="s">
        <v>186</v>
      </c>
      <c r="B187" s="3350"/>
      <c r="C187" s="1981">
        <f>SUM(D187+E187)</f>
        <v>30</v>
      </c>
      <c r="D187" s="230">
        <f t="shared" ref="D187:E189" si="43">SUM(F187+H187+J187+L187+N187+P187)</f>
        <v>13</v>
      </c>
      <c r="E187" s="1955">
        <f t="shared" si="43"/>
        <v>17</v>
      </c>
      <c r="F187" s="1948">
        <v>1</v>
      </c>
      <c r="G187" s="1945">
        <v>2</v>
      </c>
      <c r="H187" s="1948">
        <v>6</v>
      </c>
      <c r="I187" s="1943">
        <v>6</v>
      </c>
      <c r="J187" s="1971">
        <v>2</v>
      </c>
      <c r="K187" s="1943">
        <v>4</v>
      </c>
      <c r="L187" s="1971">
        <v>3</v>
      </c>
      <c r="M187" s="1945">
        <v>3</v>
      </c>
      <c r="N187" s="1948">
        <v>0</v>
      </c>
      <c r="O187" s="1943">
        <v>2</v>
      </c>
      <c r="P187" s="1971">
        <v>1</v>
      </c>
      <c r="Q187" s="1943">
        <v>0</v>
      </c>
    </row>
    <row r="188" spans="1:17" x14ac:dyDescent="0.25">
      <c r="A188" s="2557" t="s">
        <v>187</v>
      </c>
      <c r="B188" s="2518"/>
      <c r="C188" s="240">
        <f>SUM(D188+E188)</f>
        <v>129</v>
      </c>
      <c r="D188" s="241">
        <f t="shared" si="43"/>
        <v>74</v>
      </c>
      <c r="E188" s="292">
        <f t="shared" si="43"/>
        <v>55</v>
      </c>
      <c r="F188" s="799">
        <v>20</v>
      </c>
      <c r="G188" s="293">
        <v>10</v>
      </c>
      <c r="H188" s="799">
        <v>18</v>
      </c>
      <c r="I188" s="260">
        <v>11</v>
      </c>
      <c r="J188" s="294">
        <v>13</v>
      </c>
      <c r="K188" s="260">
        <v>7</v>
      </c>
      <c r="L188" s="294">
        <v>12</v>
      </c>
      <c r="M188" s="293">
        <v>10</v>
      </c>
      <c r="N188" s="799">
        <v>7</v>
      </c>
      <c r="O188" s="260">
        <v>9</v>
      </c>
      <c r="P188" s="294">
        <v>4</v>
      </c>
      <c r="Q188" s="260">
        <v>8</v>
      </c>
    </row>
    <row r="189" spans="1:17" ht="15" customHeight="1" x14ac:dyDescent="0.25">
      <c r="A189" s="2558" t="s">
        <v>188</v>
      </c>
      <c r="B189" s="2559"/>
      <c r="C189" s="299">
        <f>SUM(D189+E189)</f>
        <v>29</v>
      </c>
      <c r="D189" s="241">
        <f t="shared" si="43"/>
        <v>18</v>
      </c>
      <c r="E189" s="106">
        <f t="shared" si="43"/>
        <v>11</v>
      </c>
      <c r="F189" s="51">
        <v>7</v>
      </c>
      <c r="G189" s="54">
        <v>1</v>
      </c>
      <c r="H189" s="51">
        <v>4</v>
      </c>
      <c r="I189" s="52">
        <v>1</v>
      </c>
      <c r="J189" s="132">
        <v>4</v>
      </c>
      <c r="K189" s="52">
        <v>2</v>
      </c>
      <c r="L189" s="132">
        <v>3</v>
      </c>
      <c r="M189" s="54">
        <v>3</v>
      </c>
      <c r="N189" s="51">
        <v>0</v>
      </c>
      <c r="O189" s="52">
        <v>4</v>
      </c>
      <c r="P189" s="132">
        <v>0</v>
      </c>
      <c r="Q189" s="52">
        <v>0</v>
      </c>
    </row>
    <row r="190" spans="1:17" x14ac:dyDescent="0.25">
      <c r="A190" s="3337" t="s">
        <v>65</v>
      </c>
      <c r="B190" s="3338"/>
      <c r="C190" s="1960">
        <f t="shared" ref="C190:Q190" si="44">SUM(C187:C189)</f>
        <v>188</v>
      </c>
      <c r="D190" s="2006">
        <f t="shared" si="44"/>
        <v>105</v>
      </c>
      <c r="E190" s="1980">
        <f t="shared" si="44"/>
        <v>83</v>
      </c>
      <c r="F190" s="1960">
        <f t="shared" si="44"/>
        <v>28</v>
      </c>
      <c r="G190" s="1980">
        <f t="shared" si="44"/>
        <v>13</v>
      </c>
      <c r="H190" s="1960">
        <f t="shared" si="44"/>
        <v>28</v>
      </c>
      <c r="I190" s="1980">
        <f t="shared" si="44"/>
        <v>18</v>
      </c>
      <c r="J190" s="1960">
        <f t="shared" si="44"/>
        <v>19</v>
      </c>
      <c r="K190" s="1980">
        <f t="shared" si="44"/>
        <v>13</v>
      </c>
      <c r="L190" s="1960">
        <f t="shared" si="44"/>
        <v>18</v>
      </c>
      <c r="M190" s="1980">
        <f t="shared" si="44"/>
        <v>16</v>
      </c>
      <c r="N190" s="1960">
        <f t="shared" si="44"/>
        <v>7</v>
      </c>
      <c r="O190" s="1980">
        <f t="shared" si="44"/>
        <v>15</v>
      </c>
      <c r="P190" s="1960">
        <f t="shared" si="44"/>
        <v>5</v>
      </c>
      <c r="Q190" s="1965">
        <f t="shared" si="44"/>
        <v>8</v>
      </c>
    </row>
    <row r="191" spans="1:17" x14ac:dyDescent="0.25">
      <c r="A191" s="6" t="s">
        <v>189</v>
      </c>
    </row>
    <row r="192" spans="1:17" x14ac:dyDescent="0.25">
      <c r="A192" s="300" t="s">
        <v>190</v>
      </c>
      <c r="B192" s="301"/>
      <c r="C192" s="301"/>
      <c r="D192" s="301"/>
      <c r="E192" s="30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94" ht="15" customHeight="1" x14ac:dyDescent="0.25">
      <c r="A193" s="3246" t="s">
        <v>191</v>
      </c>
      <c r="B193" s="2472"/>
      <c r="C193" s="3363" t="s">
        <v>116</v>
      </c>
      <c r="D193" s="2561"/>
      <c r="E193" s="3364"/>
      <c r="F193" s="3344" t="s">
        <v>6</v>
      </c>
      <c r="G193" s="3163"/>
      <c r="H193" s="3163"/>
      <c r="I193" s="3163"/>
      <c r="J193" s="3163"/>
      <c r="K193" s="3163"/>
      <c r="L193" s="3163"/>
      <c r="M193" s="3163"/>
      <c r="N193" s="3163"/>
      <c r="O193" s="3163"/>
      <c r="P193" s="3163"/>
      <c r="Q193" s="3163"/>
      <c r="R193" s="3163"/>
      <c r="S193" s="3163"/>
      <c r="T193" s="3163"/>
      <c r="U193" s="3355"/>
    </row>
    <row r="194" spans="1:94" ht="15" customHeight="1" x14ac:dyDescent="0.25">
      <c r="A194" s="2759"/>
      <c r="B194" s="2489"/>
      <c r="C194" s="2563"/>
      <c r="D194" s="2564"/>
      <c r="E194" s="2565"/>
      <c r="F194" s="3360" t="s">
        <v>159</v>
      </c>
      <c r="G194" s="3362"/>
      <c r="H194" s="3365" t="s">
        <v>139</v>
      </c>
      <c r="I194" s="3362"/>
      <c r="J194" s="3360" t="s">
        <v>109</v>
      </c>
      <c r="K194" s="3362"/>
      <c r="L194" s="3365" t="s">
        <v>110</v>
      </c>
      <c r="M194" s="3362"/>
      <c r="N194" s="3365" t="s">
        <v>140</v>
      </c>
      <c r="O194" s="3362"/>
      <c r="P194" s="3365" t="s">
        <v>192</v>
      </c>
      <c r="Q194" s="3362"/>
      <c r="R194" s="3365" t="s">
        <v>193</v>
      </c>
      <c r="S194" s="3362"/>
      <c r="T194" s="2501" t="s">
        <v>194</v>
      </c>
      <c r="U194" s="2494"/>
    </row>
    <row r="195" spans="1:94" x14ac:dyDescent="0.25">
      <c r="A195" s="2541"/>
      <c r="B195" s="2475"/>
      <c r="C195" s="1933" t="s">
        <v>17</v>
      </c>
      <c r="D195" s="1951" t="s">
        <v>18</v>
      </c>
      <c r="E195" s="1932" t="s">
        <v>19</v>
      </c>
      <c r="F195" s="1933" t="s">
        <v>18</v>
      </c>
      <c r="G195" s="1979" t="s">
        <v>19</v>
      </c>
      <c r="H195" s="1951" t="s">
        <v>18</v>
      </c>
      <c r="I195" s="1979" t="s">
        <v>19</v>
      </c>
      <c r="J195" s="1933" t="s">
        <v>18</v>
      </c>
      <c r="K195" s="1979" t="s">
        <v>19</v>
      </c>
      <c r="L195" s="1951" t="s">
        <v>18</v>
      </c>
      <c r="M195" s="1979" t="s">
        <v>19</v>
      </c>
      <c r="N195" s="1951" t="s">
        <v>18</v>
      </c>
      <c r="O195" s="1979" t="s">
        <v>19</v>
      </c>
      <c r="P195" s="1951" t="s">
        <v>18</v>
      </c>
      <c r="Q195" s="1979" t="s">
        <v>19</v>
      </c>
      <c r="R195" s="1951" t="s">
        <v>18</v>
      </c>
      <c r="S195" s="1979" t="s">
        <v>19</v>
      </c>
      <c r="T195" s="1951" t="s">
        <v>18</v>
      </c>
      <c r="U195" s="1979" t="s">
        <v>19</v>
      </c>
    </row>
    <row r="196" spans="1:94" x14ac:dyDescent="0.25">
      <c r="A196" s="3366" t="s">
        <v>195</v>
      </c>
      <c r="B196" s="3367"/>
      <c r="C196" s="49">
        <f>SUM(D196+E196)</f>
        <v>0</v>
      </c>
      <c r="D196" s="302">
        <f t="shared" ref="D196:E198" si="45">SUM(F196+H196+J196+L196+N196+P196+R196+T196)</f>
        <v>0</v>
      </c>
      <c r="E196" s="303">
        <f t="shared" si="45"/>
        <v>0</v>
      </c>
      <c r="F196" s="42"/>
      <c r="G196" s="43"/>
      <c r="H196" s="129"/>
      <c r="I196" s="43"/>
      <c r="J196" s="42"/>
      <c r="K196" s="43"/>
      <c r="L196" s="129"/>
      <c r="M196" s="43"/>
      <c r="N196" s="129"/>
      <c r="O196" s="43"/>
      <c r="P196" s="129"/>
      <c r="Q196" s="43"/>
      <c r="R196" s="129"/>
      <c r="S196" s="43"/>
      <c r="T196" s="129"/>
      <c r="U196" s="43"/>
    </row>
    <row r="197" spans="1:94" x14ac:dyDescent="0.25">
      <c r="A197" s="2771" t="s">
        <v>196</v>
      </c>
      <c r="B197" s="2555"/>
      <c r="C197" s="89">
        <f>SUM(D197+E197)</f>
        <v>0</v>
      </c>
      <c r="D197" s="304">
        <f t="shared" si="45"/>
        <v>0</v>
      </c>
      <c r="E197" s="305">
        <f t="shared" si="45"/>
        <v>0</v>
      </c>
      <c r="F197" s="78"/>
      <c r="G197" s="79"/>
      <c r="H197" s="297"/>
      <c r="I197" s="79"/>
      <c r="J197" s="78"/>
      <c r="K197" s="79"/>
      <c r="L197" s="297"/>
      <c r="M197" s="79"/>
      <c r="N197" s="297"/>
      <c r="O197" s="79"/>
      <c r="P197" s="297"/>
      <c r="Q197" s="79"/>
      <c r="R197" s="297"/>
      <c r="S197" s="79"/>
      <c r="T197" s="297"/>
      <c r="U197" s="79"/>
    </row>
    <row r="198" spans="1:94" x14ac:dyDescent="0.25">
      <c r="A198" s="3368" t="s">
        <v>197</v>
      </c>
      <c r="B198" s="3369"/>
      <c r="C198" s="1958">
        <f>SUM(D198+E198)</f>
        <v>0</v>
      </c>
      <c r="D198" s="1959">
        <f t="shared" si="45"/>
        <v>0</v>
      </c>
      <c r="E198" s="1934">
        <f t="shared" si="45"/>
        <v>0</v>
      </c>
      <c r="F198" s="1960">
        <f t="shared" ref="F198:U198" si="46">SUM(F196:F197)</f>
        <v>0</v>
      </c>
      <c r="G198" s="1965">
        <f t="shared" si="46"/>
        <v>0</v>
      </c>
      <c r="H198" s="1980">
        <f t="shared" si="46"/>
        <v>0</v>
      </c>
      <c r="I198" s="1965">
        <f t="shared" si="46"/>
        <v>0</v>
      </c>
      <c r="J198" s="1960">
        <f t="shared" si="46"/>
        <v>0</v>
      </c>
      <c r="K198" s="1965">
        <f t="shared" si="46"/>
        <v>0</v>
      </c>
      <c r="L198" s="1980">
        <f t="shared" si="46"/>
        <v>0</v>
      </c>
      <c r="M198" s="1965">
        <f t="shared" si="46"/>
        <v>0</v>
      </c>
      <c r="N198" s="1980">
        <f t="shared" si="46"/>
        <v>0</v>
      </c>
      <c r="O198" s="1965">
        <f t="shared" si="46"/>
        <v>0</v>
      </c>
      <c r="P198" s="1980">
        <f t="shared" si="46"/>
        <v>0</v>
      </c>
      <c r="Q198" s="1965">
        <f t="shared" si="46"/>
        <v>0</v>
      </c>
      <c r="R198" s="1980">
        <f t="shared" si="46"/>
        <v>0</v>
      </c>
      <c r="S198" s="1965">
        <f t="shared" si="46"/>
        <v>0</v>
      </c>
      <c r="T198" s="1980">
        <f t="shared" si="46"/>
        <v>0</v>
      </c>
      <c r="U198" s="1965">
        <f t="shared" si="46"/>
        <v>0</v>
      </c>
    </row>
    <row r="199" spans="1:94" x14ac:dyDescent="0.25">
      <c r="A199" s="300" t="s">
        <v>198</v>
      </c>
      <c r="B199" s="306"/>
      <c r="C199" s="306"/>
      <c r="D199" s="306"/>
      <c r="E199" s="306"/>
      <c r="F199" s="306"/>
      <c r="G199" s="306"/>
      <c r="H199" s="306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6"/>
      <c r="T199" s="6"/>
      <c r="U199" s="6"/>
      <c r="V199" s="6"/>
      <c r="W199" s="6"/>
      <c r="X199" s="6"/>
      <c r="Y199" s="6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94" ht="15" customHeight="1" x14ac:dyDescent="0.25">
      <c r="A200" s="3278" t="s">
        <v>199</v>
      </c>
      <c r="B200" s="2573"/>
      <c r="C200" s="3279" t="s">
        <v>65</v>
      </c>
      <c r="D200" s="2579"/>
      <c r="E200" s="2580"/>
      <c r="F200" s="3370" t="s">
        <v>6</v>
      </c>
      <c r="G200" s="3370"/>
      <c r="H200" s="3370"/>
      <c r="I200" s="3370"/>
      <c r="J200" s="3370"/>
      <c r="K200" s="3370"/>
      <c r="L200" s="3370"/>
      <c r="M200" s="3370"/>
      <c r="N200" s="3370"/>
      <c r="O200" s="3370"/>
      <c r="P200" s="3370"/>
      <c r="Q200" s="3370"/>
      <c r="R200" s="3370"/>
      <c r="S200" s="3370"/>
      <c r="T200" s="3370"/>
      <c r="U200" s="3370"/>
      <c r="V200" s="3370"/>
      <c r="W200" s="3370"/>
      <c r="X200" s="3370"/>
      <c r="Y200" s="3370"/>
      <c r="Z200" s="3370"/>
      <c r="AA200" s="3370"/>
      <c r="AB200" s="3370"/>
      <c r="AC200" s="3371"/>
      <c r="AD200" s="3283" t="s">
        <v>200</v>
      </c>
      <c r="AE200" s="2588"/>
      <c r="AF200" s="2591" t="s">
        <v>201</v>
      </c>
      <c r="AG200" s="2588"/>
      <c r="AH200" s="3284" t="s">
        <v>28</v>
      </c>
      <c r="AI200" s="3285" t="s">
        <v>29</v>
      </c>
    </row>
    <row r="201" spans="1:94" x14ac:dyDescent="0.25">
      <c r="A201" s="2775"/>
      <c r="B201" s="2575"/>
      <c r="C201" s="2581"/>
      <c r="D201" s="2582"/>
      <c r="E201" s="2583"/>
      <c r="F201" s="3344" t="s">
        <v>202</v>
      </c>
      <c r="G201" s="3355"/>
      <c r="H201" s="2576" t="s">
        <v>203</v>
      </c>
      <c r="I201" s="2577"/>
      <c r="J201" s="2576" t="s">
        <v>204</v>
      </c>
      <c r="K201" s="2577"/>
      <c r="L201" s="2576" t="s">
        <v>205</v>
      </c>
      <c r="M201" s="2577"/>
      <c r="N201" s="2576" t="s">
        <v>206</v>
      </c>
      <c r="O201" s="2577"/>
      <c r="P201" s="2576" t="s">
        <v>207</v>
      </c>
      <c r="Q201" s="2577"/>
      <c r="R201" s="2576" t="s">
        <v>208</v>
      </c>
      <c r="S201" s="2577"/>
      <c r="T201" s="3372" t="s">
        <v>209</v>
      </c>
      <c r="U201" s="3372"/>
      <c r="V201" s="3372" t="s">
        <v>210</v>
      </c>
      <c r="W201" s="3372"/>
      <c r="X201" s="3372" t="s">
        <v>211</v>
      </c>
      <c r="Y201" s="3372"/>
      <c r="Z201" s="3365" t="s">
        <v>117</v>
      </c>
      <c r="AA201" s="3362"/>
      <c r="AB201" s="3365" t="s">
        <v>118</v>
      </c>
      <c r="AC201" s="3373"/>
      <c r="AD201" s="2589"/>
      <c r="AE201" s="2590"/>
      <c r="AF201" s="2592"/>
      <c r="AG201" s="2590"/>
      <c r="AH201" s="2782"/>
      <c r="AI201" s="2784"/>
    </row>
    <row r="202" spans="1:94" x14ac:dyDescent="0.25">
      <c r="A202" s="2576"/>
      <c r="B202" s="2577"/>
      <c r="C202" s="1629" t="s">
        <v>212</v>
      </c>
      <c r="D202" s="307" t="s">
        <v>18</v>
      </c>
      <c r="E202" s="1693" t="s">
        <v>19</v>
      </c>
      <c r="F202" s="2008" t="s">
        <v>18</v>
      </c>
      <c r="G202" s="2009" t="s">
        <v>19</v>
      </c>
      <c r="H202" s="2008" t="s">
        <v>18</v>
      </c>
      <c r="I202" s="2009" t="s">
        <v>19</v>
      </c>
      <c r="J202" s="2008" t="s">
        <v>18</v>
      </c>
      <c r="K202" s="2009" t="s">
        <v>19</v>
      </c>
      <c r="L202" s="2008" t="s">
        <v>18</v>
      </c>
      <c r="M202" s="2009" t="s">
        <v>19</v>
      </c>
      <c r="N202" s="2008" t="s">
        <v>18</v>
      </c>
      <c r="O202" s="2009" t="s">
        <v>19</v>
      </c>
      <c r="P202" s="2008" t="s">
        <v>18</v>
      </c>
      <c r="Q202" s="2009" t="s">
        <v>19</v>
      </c>
      <c r="R202" s="2008" t="s">
        <v>18</v>
      </c>
      <c r="S202" s="2009" t="s">
        <v>19</v>
      </c>
      <c r="T202" s="2008" t="s">
        <v>18</v>
      </c>
      <c r="U202" s="2009" t="s">
        <v>19</v>
      </c>
      <c r="V202" s="2008" t="s">
        <v>18</v>
      </c>
      <c r="W202" s="2009" t="s">
        <v>19</v>
      </c>
      <c r="X202" s="2008" t="s">
        <v>18</v>
      </c>
      <c r="Y202" s="2009" t="s">
        <v>19</v>
      </c>
      <c r="Z202" s="2008" t="s">
        <v>18</v>
      </c>
      <c r="AA202" s="2009" t="s">
        <v>19</v>
      </c>
      <c r="AB202" s="2008" t="s">
        <v>18</v>
      </c>
      <c r="AC202" s="2010" t="s">
        <v>19</v>
      </c>
      <c r="AD202" s="2011" t="s">
        <v>18</v>
      </c>
      <c r="AE202" s="2009" t="s">
        <v>19</v>
      </c>
      <c r="AF202" s="2011" t="s">
        <v>18</v>
      </c>
      <c r="AG202" s="2009" t="s">
        <v>19</v>
      </c>
      <c r="AH202" s="2595"/>
      <c r="AI202" s="2598" t="s">
        <v>19</v>
      </c>
    </row>
    <row r="203" spans="1:94" x14ac:dyDescent="0.25">
      <c r="A203" s="3287" t="s">
        <v>213</v>
      </c>
      <c r="B203" s="2012" t="s">
        <v>132</v>
      </c>
      <c r="C203" s="2013">
        <f>SUM(D203+E203)</f>
        <v>0</v>
      </c>
      <c r="D203" s="2014">
        <f>SUM(F203+H203+J203+L203+N203+P203+R203+T203+V203+X203+Z203+AB203)</f>
        <v>0</v>
      </c>
      <c r="E203" s="2015">
        <f>SUM(G203+I203+K203+M203+O203+Q203+S203+U203+W203+Y203+AA203+AC203)</f>
        <v>0</v>
      </c>
      <c r="F203" s="2016"/>
      <c r="G203" s="2017"/>
      <c r="H203" s="2016"/>
      <c r="I203" s="2017"/>
      <c r="J203" s="2016"/>
      <c r="K203" s="2017"/>
      <c r="L203" s="2016"/>
      <c r="M203" s="2017"/>
      <c r="N203" s="2016"/>
      <c r="O203" s="2017"/>
      <c r="P203" s="2016"/>
      <c r="Q203" s="2018"/>
      <c r="R203" s="2016"/>
      <c r="S203" s="2018"/>
      <c r="T203" s="2016"/>
      <c r="U203" s="2017"/>
      <c r="V203" s="2016"/>
      <c r="W203" s="2017"/>
      <c r="X203" s="2016"/>
      <c r="Y203" s="2018"/>
      <c r="Z203" s="2016"/>
      <c r="AA203" s="2018"/>
      <c r="AB203" s="2016"/>
      <c r="AC203" s="2019"/>
      <c r="AD203" s="2017"/>
      <c r="AE203" s="2018"/>
      <c r="AF203" s="2017"/>
      <c r="AG203" s="2018"/>
      <c r="AH203" s="2020"/>
      <c r="AI203" s="2018"/>
      <c r="AJ203" s="318" t="str">
        <f>$CA203&amp;CB203&amp;CC203&amp;CE203&amp;CF203&amp;CD203</f>
        <v/>
      </c>
      <c r="CA203" s="172" t="str">
        <f>IF(AND($D203&lt;&gt;0,AD203=""),"* No olvide ingresar la columna "&amp;AD$200&amp;""&amp;"  Hombres (Digite CERO si no tiene).  ",IF(AD203&gt;$D203,"* El Número de Niños, Niñas, Adolescentes y Jóvenes SENAME Hombres no puede superar el Total Hombres. ",""))</f>
        <v/>
      </c>
      <c r="CB203" s="172" t="str">
        <f>IF(AND($E203&lt;&gt;0,AE203=""),"* No olvide ingresar la columna Niños, Niñas, Adolescentes y Jóvenes SENAME  Mujeres (Digite CERO si no tiene).  ",IF(AE203&gt;$E203,"* El Número de Niños, Niñas, Adolescentes y Jóvenes SENAME Mujeres no puede superar el Total Mujeres ",""))</f>
        <v/>
      </c>
      <c r="CC203" s="172" t="str">
        <f>IF(AND($D203&lt;&gt;0,AF203=""),"* No olvide ingresar la columna "&amp;AF$200&amp;""&amp;" Hombres (Digite CERO si no tiene).  ",IF(AF203&gt;$D203,"* El Número de Niños, Niñas, Adolescentes y Jóvenes Mejor Niñez Hombres no puede superar el Total Hombres. ",""))</f>
        <v/>
      </c>
      <c r="CD203" s="172" t="str">
        <f>IF(AND($E203&lt;&gt;0,AG203=""),"* No olvide ingresar la columna Niños, Niñas, Adolescentes y Jóvenes Mejor niñez Mujeres (Digite CERO si no tiene).  ",IF(AG203&gt;$E203,"* El Número de Niños, Niñas, Adolescentes y Jóvenes Mejor Niñez Mujeres no puede superar el Total Mujeres. ",""))</f>
        <v/>
      </c>
      <c r="CE203" s="172" t="str">
        <f>IF(AND($C203&lt;&gt;0,AH203=""),"* No olvide ingresar la columna "&amp;AH$200&amp;""&amp;" (Digite CERO si no tiene).  ",IF(AH203&gt;$C203,"* El Número de Pueblos Originarios no puede superar el Total. ",""))</f>
        <v/>
      </c>
      <c r="CF203" s="172" t="str">
        <f>IF(AND($C203&lt;&gt;0,AI203=""),"* No olvide ingresar la columna "&amp;AI$200&amp;""&amp;" (Digite CERO si no tiene).  ",IF(AI203&gt;$C203,"* El Número de Migrantes no puede superar el Total. ",""))</f>
        <v/>
      </c>
      <c r="CK203" s="319">
        <f>IF(AND($D203&lt;&gt;0,AD203=""),1,IF(AD203&gt;$D203,1,0))</f>
        <v>0</v>
      </c>
      <c r="CL203" s="319">
        <f>IF(AND($E203&lt;&gt;0,AE203=""),1,IF(AE203&gt;$E203,1,0))</f>
        <v>0</v>
      </c>
      <c r="CM203" s="319">
        <f>IF(AND($D203&lt;&gt;0,AF203=""),1,IF(AF203&gt;$D203,1,0))</f>
        <v>0</v>
      </c>
      <c r="CN203" s="319">
        <f>IF(AND($E203&lt;&gt;0,AG203=""),1,IF(AG203&gt;$E203,1,0))</f>
        <v>0</v>
      </c>
      <c r="CO203" s="319">
        <f>IF(AND($C203&lt;&gt;0,AH203=""),1,IF(AH203&gt;$C203,1,0))</f>
        <v>0</v>
      </c>
      <c r="CP203" s="319">
        <f>IF(AND($C203&lt;&gt;0,AI203=""),1,IF(AI203&gt;$C203,1,0))</f>
        <v>0</v>
      </c>
    </row>
    <row r="204" spans="1:94" x14ac:dyDescent="0.25">
      <c r="A204" s="2601"/>
      <c r="B204" s="320" t="s">
        <v>214</v>
      </c>
      <c r="C204" s="321">
        <f>SUM(D204+E204)</f>
        <v>0</v>
      </c>
      <c r="D204" s="322">
        <f>SUM(F204+H204+J204+L204+N204+P204+R204+T204+V204+X204+Z204+AB204)</f>
        <v>0</v>
      </c>
      <c r="E204" s="323">
        <f>SUM(G204+I204+K204+M204+O204+Q204+S204+U204+W204+Y204+AA204+AC204)</f>
        <v>0</v>
      </c>
      <c r="F204" s="324"/>
      <c r="G204" s="325"/>
      <c r="H204" s="324"/>
      <c r="I204" s="325"/>
      <c r="J204" s="324"/>
      <c r="K204" s="325"/>
      <c r="L204" s="324"/>
      <c r="M204" s="325"/>
      <c r="N204" s="324"/>
      <c r="O204" s="325"/>
      <c r="P204" s="324"/>
      <c r="Q204" s="326"/>
      <c r="R204" s="324"/>
      <c r="S204" s="326"/>
      <c r="T204" s="324"/>
      <c r="U204" s="325"/>
      <c r="V204" s="324"/>
      <c r="W204" s="325"/>
      <c r="X204" s="324"/>
      <c r="Y204" s="326"/>
      <c r="Z204" s="324"/>
      <c r="AA204" s="326"/>
      <c r="AB204" s="324"/>
      <c r="AC204" s="327"/>
      <c r="AD204" s="328"/>
      <c r="AE204" s="326"/>
      <c r="AF204" s="328"/>
      <c r="AG204" s="326"/>
      <c r="AH204" s="329"/>
      <c r="AI204" s="326"/>
      <c r="AJ204" s="318" t="str">
        <f>$CA204&amp;CB204&amp;CC204&amp;CE204&amp;CF204&amp;CD204</f>
        <v/>
      </c>
      <c r="CA204" s="172" t="str">
        <f>IF(AND($D204&lt;&gt;0,AD204=""),"* No olvide ingresar la columna "&amp;AD$200&amp;""&amp;"  Hombres (Digite CERO si no tiene).  ",IF(AD204&gt;$D204,"* El Número de Niños, Niñas, Adolescentes y Jóvenes SENAME Hombres no puede superar el Total Hombres. ",""))</f>
        <v/>
      </c>
      <c r="CB204" s="172" t="str">
        <f>IF(AND($E204&lt;&gt;0,AE204=""),"* No olvide ingresar la columna Niños, Niñas, Adolescentes y Jóvenes SENAME  Mujeres (Digite CERO si no tiene).  ",IF(AE204&gt;$E204,"* El Número de Niños, Niñas, Adolescentes y Jóvenes SENAME Mujeres no puede superar el Total Mujeres ",""))</f>
        <v/>
      </c>
      <c r="CC204" s="172" t="str">
        <f>IF(AND($D204&lt;&gt;0,AF204=""),"* No olvide ingresar la columna "&amp;AF$200&amp;""&amp;" Hombres (Digite CERO si no tiene).  ",IF(AF204&gt;$D204,"* El Número de Niños, Niñas, Adolescentes y Jóvenes Mejor Niñez Hombres no puede superar el Total Hombres. ",""))</f>
        <v/>
      </c>
      <c r="CD204" s="172" t="str">
        <f>IF(AND($E204&lt;&gt;0,AG204=""),"* No olvide ingresar la columna Niños, Niñas, Adolescentes y Jóvenes Mejor niñez Mujeres (Digite CERO si no tiene).  ",IF(AG204&gt;$E204,"* El Número de Niños, Niñas, Adolescentes y Jóvenes Mejor Niñez Mujeres no puede superar el Total Mujeres. ",""))</f>
        <v/>
      </c>
      <c r="CE204" s="172" t="str">
        <f>IF(AND($C204&lt;&gt;0,AH204=""),"* No olvide ingresar la columna "&amp;AH$200&amp;""&amp;" (Digite CERO si no tiene).  ",IF(AH204&gt;$C204,"* El Número de Pueblos Originarios no puede superar el Total. ",""))</f>
        <v/>
      </c>
      <c r="CF204" s="172" t="str">
        <f>IF(AND($C204&lt;&gt;0,AI204=""),"* No olvide ingresar la columna "&amp;AI$200&amp;""&amp;" (Digite CERO si no tiene).  ",IF(AI204&gt;$C204,"* El Número de Migrantes no puede superar el Total. ",""))</f>
        <v/>
      </c>
      <c r="CK204" s="319">
        <f>IF(AND($D204&lt;&gt;0,AD204=""),1,IF(AD204&gt;$D204,1,0))</f>
        <v>0</v>
      </c>
      <c r="CL204" s="319">
        <f>IF(AND($E204&lt;&gt;0,AE204=""),1,IF(AE204&gt;$E204,1,0))</f>
        <v>0</v>
      </c>
      <c r="CM204" s="319">
        <f>IF(AND($D204&lt;&gt;0,AF204=""),1,IF(AF204&gt;$D204,1,0))</f>
        <v>0</v>
      </c>
      <c r="CN204" s="319">
        <f>IF(AND($E204&lt;&gt;0,AG204=""),1,IF(AG204&gt;$E204,1,0))</f>
        <v>0</v>
      </c>
      <c r="CO204" s="319">
        <f>IF(AND($C204&lt;&gt;0,AH204=""),1,IF(AH204&gt;$C204,1,0))</f>
        <v>0</v>
      </c>
      <c r="CP204" s="319">
        <f>IF(AND($C204&lt;&gt;0,AI204=""),1,IF(AI204&gt;$C204,1,0))</f>
        <v>0</v>
      </c>
    </row>
    <row r="205" spans="1:94" x14ac:dyDescent="0.25">
      <c r="A205" s="2602" t="s">
        <v>65</v>
      </c>
      <c r="B205" s="2603"/>
      <c r="C205" s="2021">
        <f>SUM(D205+E205)</f>
        <v>0</v>
      </c>
      <c r="D205" s="2022">
        <f t="shared" ref="D205:AI205" si="47">SUM(D203+D204)</f>
        <v>0</v>
      </c>
      <c r="E205" s="2023">
        <f t="shared" si="47"/>
        <v>0</v>
      </c>
      <c r="F205" s="2021">
        <f t="shared" si="47"/>
        <v>0</v>
      </c>
      <c r="G205" s="2024">
        <f t="shared" si="47"/>
        <v>0</v>
      </c>
      <c r="H205" s="2021">
        <f t="shared" si="47"/>
        <v>0</v>
      </c>
      <c r="I205" s="2024">
        <f t="shared" si="47"/>
        <v>0</v>
      </c>
      <c r="J205" s="2021">
        <f t="shared" si="47"/>
        <v>0</v>
      </c>
      <c r="K205" s="2024">
        <f t="shared" si="47"/>
        <v>0</v>
      </c>
      <c r="L205" s="2021">
        <f t="shared" si="47"/>
        <v>0</v>
      </c>
      <c r="M205" s="2024">
        <f t="shared" si="47"/>
        <v>0</v>
      </c>
      <c r="N205" s="2021">
        <f t="shared" si="47"/>
        <v>0</v>
      </c>
      <c r="O205" s="2024">
        <f t="shared" si="47"/>
        <v>0</v>
      </c>
      <c r="P205" s="2021">
        <f t="shared" si="47"/>
        <v>0</v>
      </c>
      <c r="Q205" s="2024">
        <f t="shared" si="47"/>
        <v>0</v>
      </c>
      <c r="R205" s="2021">
        <f t="shared" si="47"/>
        <v>0</v>
      </c>
      <c r="S205" s="2024">
        <f t="shared" si="47"/>
        <v>0</v>
      </c>
      <c r="T205" s="2021">
        <f t="shared" si="47"/>
        <v>0</v>
      </c>
      <c r="U205" s="2024">
        <f t="shared" si="47"/>
        <v>0</v>
      </c>
      <c r="V205" s="2021">
        <f t="shared" si="47"/>
        <v>0</v>
      </c>
      <c r="W205" s="2024">
        <f t="shared" si="47"/>
        <v>0</v>
      </c>
      <c r="X205" s="2021">
        <f t="shared" si="47"/>
        <v>0</v>
      </c>
      <c r="Y205" s="2024">
        <f t="shared" si="47"/>
        <v>0</v>
      </c>
      <c r="Z205" s="2021">
        <f t="shared" si="47"/>
        <v>0</v>
      </c>
      <c r="AA205" s="2024">
        <f t="shared" si="47"/>
        <v>0</v>
      </c>
      <c r="AB205" s="2021">
        <f t="shared" si="47"/>
        <v>0</v>
      </c>
      <c r="AC205" s="2025">
        <f t="shared" si="47"/>
        <v>0</v>
      </c>
      <c r="AD205" s="2022">
        <f t="shared" si="47"/>
        <v>0</v>
      </c>
      <c r="AE205" s="2024">
        <f t="shared" si="47"/>
        <v>0</v>
      </c>
      <c r="AF205" s="2022">
        <f t="shared" si="47"/>
        <v>0</v>
      </c>
      <c r="AG205" s="2024">
        <f t="shared" si="47"/>
        <v>0</v>
      </c>
      <c r="AH205" s="2026">
        <f t="shared" si="47"/>
        <v>0</v>
      </c>
      <c r="AI205" s="2023">
        <f t="shared" si="47"/>
        <v>0</v>
      </c>
    </row>
    <row r="206" spans="1:94" x14ac:dyDescent="0.25">
      <c r="A206" s="300" t="s">
        <v>215</v>
      </c>
      <c r="B206" s="306"/>
      <c r="C206" s="306"/>
      <c r="D206" s="306"/>
      <c r="E206" s="306"/>
      <c r="F206" s="306"/>
      <c r="G206" s="6"/>
      <c r="H206" s="6"/>
      <c r="I206" s="275"/>
      <c r="J206" s="275"/>
      <c r="K206" s="275"/>
      <c r="L206" s="275"/>
      <c r="M206" s="275"/>
      <c r="N206" s="275"/>
      <c r="O206" s="275"/>
      <c r="P206" s="275"/>
      <c r="Q206" s="275"/>
      <c r="R206" s="6"/>
      <c r="S206" s="6"/>
      <c r="T206" s="6"/>
      <c r="U206" s="6"/>
      <c r="V206" s="6"/>
      <c r="W206" s="6"/>
    </row>
    <row r="207" spans="1:94" ht="15" customHeight="1" x14ac:dyDescent="0.25">
      <c r="A207" s="3278" t="s">
        <v>216</v>
      </c>
      <c r="B207" s="2573"/>
      <c r="C207" s="2579" t="s">
        <v>65</v>
      </c>
      <c r="D207" s="2579"/>
      <c r="E207" s="2580"/>
      <c r="F207" s="3374" t="s">
        <v>6</v>
      </c>
      <c r="G207" s="3189"/>
      <c r="H207" s="3189"/>
      <c r="I207" s="3189"/>
      <c r="J207" s="3189"/>
      <c r="K207" s="3189"/>
      <c r="L207" s="3189"/>
      <c r="M207" s="3189"/>
      <c r="N207" s="3189"/>
      <c r="O207" s="3189"/>
      <c r="P207" s="3375" t="s">
        <v>217</v>
      </c>
      <c r="Q207" s="3189"/>
      <c r="R207" s="3189"/>
      <c r="S207" s="3283" t="s">
        <v>28</v>
      </c>
      <c r="T207" s="3285" t="s">
        <v>29</v>
      </c>
    </row>
    <row r="208" spans="1:94" ht="15" customHeight="1" x14ac:dyDescent="0.25">
      <c r="A208" s="2775"/>
      <c r="B208" s="2575"/>
      <c r="C208" s="2582"/>
      <c r="D208" s="2582"/>
      <c r="E208" s="2583"/>
      <c r="F208" s="3351" t="s">
        <v>218</v>
      </c>
      <c r="G208" s="3351"/>
      <c r="H208" s="3351" t="s">
        <v>31</v>
      </c>
      <c r="I208" s="3351"/>
      <c r="J208" s="3351" t="s">
        <v>137</v>
      </c>
      <c r="K208" s="3351"/>
      <c r="L208" s="3351" t="s">
        <v>219</v>
      </c>
      <c r="M208" s="3351"/>
      <c r="N208" s="3351" t="s">
        <v>220</v>
      </c>
      <c r="O208" s="3337"/>
      <c r="P208" s="3292" t="s">
        <v>221</v>
      </c>
      <c r="Q208" s="3291" t="s">
        <v>222</v>
      </c>
      <c r="R208" s="3278" t="s">
        <v>223</v>
      </c>
      <c r="S208" s="2607"/>
      <c r="T208" s="2784"/>
    </row>
    <row r="209" spans="1:93" x14ac:dyDescent="0.25">
      <c r="A209" s="2576"/>
      <c r="B209" s="2577"/>
      <c r="C209" s="330" t="s">
        <v>212</v>
      </c>
      <c r="D209" s="307" t="s">
        <v>18</v>
      </c>
      <c r="E209" s="1693" t="s">
        <v>19</v>
      </c>
      <c r="F209" s="2008" t="s">
        <v>18</v>
      </c>
      <c r="G209" s="2009" t="s">
        <v>19</v>
      </c>
      <c r="H209" s="2008" t="s">
        <v>18</v>
      </c>
      <c r="I209" s="2009" t="s">
        <v>19</v>
      </c>
      <c r="J209" s="2008" t="s">
        <v>18</v>
      </c>
      <c r="K209" s="2009" t="s">
        <v>19</v>
      </c>
      <c r="L209" s="2008" t="s">
        <v>18</v>
      </c>
      <c r="M209" s="2009" t="s">
        <v>19</v>
      </c>
      <c r="N209" s="2008" t="s">
        <v>18</v>
      </c>
      <c r="O209" s="2027" t="s">
        <v>19</v>
      </c>
      <c r="P209" s="2611"/>
      <c r="Q209" s="2609"/>
      <c r="R209" s="2576"/>
      <c r="S209" s="2589"/>
      <c r="T209" s="2598" t="s">
        <v>19</v>
      </c>
    </row>
    <row r="210" spans="1:93" ht="15" customHeight="1" x14ac:dyDescent="0.25">
      <c r="A210" s="3376" t="s">
        <v>224</v>
      </c>
      <c r="B210" s="3377"/>
      <c r="C210" s="2014">
        <f>SUM(D210+E210)</f>
        <v>0</v>
      </c>
      <c r="D210" s="331">
        <f t="shared" ref="D210:E212" si="48">SUM(F210+H210+J210+L210+N210)</f>
        <v>0</v>
      </c>
      <c r="E210" s="2028">
        <f t="shared" si="48"/>
        <v>0</v>
      </c>
      <c r="F210" s="2016"/>
      <c r="G210" s="2018"/>
      <c r="H210" s="2016"/>
      <c r="I210" s="2018"/>
      <c r="J210" s="2016"/>
      <c r="K210" s="2018"/>
      <c r="L210" s="2016"/>
      <c r="M210" s="2018"/>
      <c r="N210" s="2016"/>
      <c r="O210" s="2029"/>
      <c r="P210" s="2030"/>
      <c r="Q210" s="334"/>
      <c r="R210" s="2031"/>
      <c r="S210" s="2030"/>
      <c r="T210" s="2032"/>
      <c r="U210" s="33" t="str">
        <f>$CA210&amp;CB210</f>
        <v/>
      </c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6" t="str">
        <f>IF(AND($C210&lt;&gt;0,S210=""),"* No olvide ingresar la columna "&amp;S$207&amp;""&amp;" (Digite CERO si no tiene). ",IF(S210&gt;$C210,"* El Número de Pueblos Originarios no puede superar el Total. ",""))</f>
        <v/>
      </c>
      <c r="CB210" s="36" t="str">
        <f>IF(AND($C210&lt;&gt;0,T210=""),"* No olvide ingresar la columna "&amp;T$207&amp;""&amp;" (Digite CERO si no tiene). ",IF(T210&gt;$C210,"* El Número de Migrantes no puede superar el Total. ",""))</f>
        <v/>
      </c>
      <c r="CD210" s="35"/>
      <c r="CE210" s="35"/>
      <c r="CF210" s="37"/>
      <c r="CG210" s="37"/>
      <c r="CH210" s="37"/>
      <c r="CI210" s="37"/>
      <c r="CJ210" s="37"/>
      <c r="CK210" s="38">
        <f>IF(AND($C210&lt;&gt;0,S210=""),1,IF(S210&gt;$C210,1,0))</f>
        <v>0</v>
      </c>
      <c r="CL210" s="38">
        <f>IF(AND($C210&lt;&gt;0,T210=""),1,IF(T210&gt;$C210,1,0))</f>
        <v>0</v>
      </c>
    </row>
    <row r="211" spans="1:93" x14ac:dyDescent="0.25">
      <c r="A211" s="2614" t="s">
        <v>225</v>
      </c>
      <c r="B211" s="2615"/>
      <c r="C211" s="337">
        <f>SUM(D211+E211)</f>
        <v>0</v>
      </c>
      <c r="D211" s="338">
        <f t="shared" si="48"/>
        <v>0</v>
      </c>
      <c r="E211" s="339">
        <f t="shared" si="48"/>
        <v>0</v>
      </c>
      <c r="F211" s="340"/>
      <c r="G211" s="341"/>
      <c r="H211" s="340"/>
      <c r="I211" s="341"/>
      <c r="J211" s="340"/>
      <c r="K211" s="341"/>
      <c r="L211" s="340"/>
      <c r="M211" s="341"/>
      <c r="N211" s="340"/>
      <c r="O211" s="342"/>
      <c r="P211" s="343"/>
      <c r="Q211" s="344"/>
      <c r="R211" s="345"/>
      <c r="S211" s="343"/>
      <c r="T211" s="346"/>
      <c r="U211" s="33" t="str">
        <f t="shared" ref="U211:U212" si="49">$CA211&amp;CB211</f>
        <v/>
      </c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6" t="str">
        <f t="shared" ref="CA211:CA212" si="50">IF(AND($C211&lt;&gt;0,S211=""),"* No olvide ingresar la columna "&amp;S$207&amp;""&amp;" (Digite CERO si no tiene). ",IF(S211&gt;$C211,"* El Número de Pueblos Originarios no puede superar el Total. ",""))</f>
        <v/>
      </c>
      <c r="CB211" s="36" t="str">
        <f t="shared" ref="CB211:CB212" si="51">IF(AND($C211&lt;&gt;0,T211=""),"* No olvide ingresar la columna "&amp;T$207&amp;""&amp;" (Digite CERO si no tiene). ",IF(T211&gt;$C211,"* El Número de Migrantes no puede superar el Total. ",""))</f>
        <v/>
      </c>
      <c r="CD211" s="35"/>
      <c r="CE211" s="35"/>
      <c r="CF211" s="37"/>
      <c r="CG211" s="37"/>
      <c r="CH211" s="37"/>
      <c r="CI211" s="37"/>
      <c r="CJ211" s="37"/>
      <c r="CK211" s="38">
        <f t="shared" ref="CK211:CL212" si="52">IF(AND($C211&lt;&gt;0,S211=""),1,IF(S211&gt;$C211,1,0))</f>
        <v>0</v>
      </c>
      <c r="CL211" s="38">
        <f t="shared" si="52"/>
        <v>0</v>
      </c>
    </row>
    <row r="212" spans="1:93" x14ac:dyDescent="0.25">
      <c r="A212" s="2616" t="s">
        <v>226</v>
      </c>
      <c r="B212" s="2617"/>
      <c r="C212" s="347">
        <f>SUM(D212+E212)</f>
        <v>0</v>
      </c>
      <c r="D212" s="348">
        <f t="shared" si="48"/>
        <v>0</v>
      </c>
      <c r="E212" s="349">
        <f t="shared" si="48"/>
        <v>0</v>
      </c>
      <c r="F212" s="324"/>
      <c r="G212" s="326"/>
      <c r="H212" s="324"/>
      <c r="I212" s="326"/>
      <c r="J212" s="324"/>
      <c r="K212" s="326"/>
      <c r="L212" s="324"/>
      <c r="M212" s="326"/>
      <c r="N212" s="324"/>
      <c r="O212" s="350"/>
      <c r="P212" s="351"/>
      <c r="Q212" s="352"/>
      <c r="R212" s="353"/>
      <c r="S212" s="351"/>
      <c r="T212" s="354"/>
      <c r="U212" s="33" t="str">
        <f t="shared" si="49"/>
        <v/>
      </c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6" t="str">
        <f t="shared" si="50"/>
        <v/>
      </c>
      <c r="CB212" s="36" t="str">
        <f t="shared" si="51"/>
        <v/>
      </c>
      <c r="CD212" s="35"/>
      <c r="CE212" s="35"/>
      <c r="CF212" s="37"/>
      <c r="CG212" s="37"/>
      <c r="CH212" s="37"/>
      <c r="CI212" s="37"/>
      <c r="CJ212" s="37"/>
      <c r="CK212" s="38">
        <f t="shared" si="52"/>
        <v>0</v>
      </c>
      <c r="CL212" s="38">
        <f>IF(AND($C212&lt;&gt;0,T212=""),1,IF(T212&gt;$C212,1,0))</f>
        <v>0</v>
      </c>
    </row>
    <row r="213" spans="1:93" x14ac:dyDescent="0.25">
      <c r="A213" s="300" t="s">
        <v>227</v>
      </c>
      <c r="B213" s="306"/>
      <c r="C213" s="306"/>
      <c r="D213" s="6"/>
      <c r="E213" s="6"/>
      <c r="F213" s="6"/>
    </row>
    <row r="214" spans="1:93" ht="15" customHeight="1" x14ac:dyDescent="0.25">
      <c r="A214" s="3278" t="s">
        <v>216</v>
      </c>
      <c r="B214" s="2573"/>
      <c r="C214" s="3337" t="s">
        <v>228</v>
      </c>
      <c r="D214" s="3348"/>
      <c r="E214" s="2471" t="s">
        <v>28</v>
      </c>
      <c r="F214" s="3295" t="s">
        <v>29</v>
      </c>
    </row>
    <row r="215" spans="1:93" x14ac:dyDescent="0.25">
      <c r="A215" s="2576"/>
      <c r="B215" s="2577"/>
      <c r="C215" s="2008" t="s">
        <v>18</v>
      </c>
      <c r="D215" s="2010" t="s">
        <v>19</v>
      </c>
      <c r="E215" s="2474"/>
      <c r="F215" s="2619"/>
    </row>
    <row r="216" spans="1:93" x14ac:dyDescent="0.25">
      <c r="A216" s="3383" t="s">
        <v>65</v>
      </c>
      <c r="B216" s="3384"/>
      <c r="C216" s="2033">
        <f>SUM(C217:C219)</f>
        <v>0</v>
      </c>
      <c r="D216" s="2034">
        <f>SUM(D217:D219)</f>
        <v>0</v>
      </c>
      <c r="E216" s="355">
        <f>SUM(E217:E219)</f>
        <v>0</v>
      </c>
      <c r="F216" s="356">
        <f>SUM(F217:F219)</f>
        <v>0</v>
      </c>
    </row>
    <row r="217" spans="1:93" ht="15" customHeight="1" x14ac:dyDescent="0.25">
      <c r="A217" s="3385" t="s">
        <v>229</v>
      </c>
      <c r="B217" s="3386"/>
      <c r="C217" s="2016"/>
      <c r="D217" s="2019"/>
      <c r="E217" s="2029"/>
      <c r="F217" s="2032"/>
      <c r="G217" s="33" t="str">
        <f>CA217&amp;CB217&amp;CC217&amp;CD217</f>
        <v/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6" t="str">
        <f>IF(AND((C217+D217)&gt;0,OR(E217=""))," * No olvide digitar las columnas Pueblos Originarios. Digite CERO si no tiene.","")</f>
        <v/>
      </c>
      <c r="CB217" s="36" t="str">
        <f>IF(AND((C217+D217)&gt;0,OR(F217=""))," * No olvide digitar las columnas Migrantes. Digite CERO si no tiene.","")</f>
        <v/>
      </c>
      <c r="CC217" s="36" t="str">
        <f>IF(E217&gt;(C217+D217)," * El N° de Pueblos Originarios no puede ser mayor que la suma de Hombres+Mujeres.","")</f>
        <v/>
      </c>
      <c r="CD217" s="36" t="str">
        <f>IF(F217&gt;(C217+D217)," * El N° de Migrantes no puede ser mayor que la suma de hombres+Mujeres.","")</f>
        <v/>
      </c>
      <c r="CE217" s="35"/>
      <c r="CF217" s="35"/>
      <c r="CG217" s="37"/>
      <c r="CH217" s="37"/>
      <c r="CI217" s="37"/>
      <c r="CJ217" s="37"/>
      <c r="CK217" s="38">
        <f>IF(AND((C217+D217)&gt;0,OR(E217="")),1,0)</f>
        <v>0</v>
      </c>
      <c r="CL217" s="38">
        <f>IF(AND((C217+D217)&gt;0,OR(F217="")),1,0)</f>
        <v>0</v>
      </c>
      <c r="CM217" s="38">
        <f>IF(E217&gt;(C217+D217),1,0)</f>
        <v>0</v>
      </c>
      <c r="CN217" s="38">
        <f>IF(F217&gt;(C217+D217),1,0)</f>
        <v>0</v>
      </c>
      <c r="CO217" s="34"/>
    </row>
    <row r="218" spans="1:93" ht="15" customHeight="1" x14ac:dyDescent="0.25">
      <c r="A218" s="2630" t="s">
        <v>230</v>
      </c>
      <c r="B218" s="2631"/>
      <c r="C218" s="340"/>
      <c r="D218" s="357"/>
      <c r="E218" s="342"/>
      <c r="F218" s="346"/>
      <c r="G218" s="33" t="str">
        <f t="shared" ref="G218:G225" si="53">CA218&amp;CB218&amp;CC218&amp;CD218</f>
        <v/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6" t="str">
        <f t="shared" ref="CA218:CA225" si="54">IF(AND((C218+D218)&gt;0,OR(E218=""))," * No olvide digitar las columnas Pueblos Originarios. Digite CERO si no tiene.","")</f>
        <v/>
      </c>
      <c r="CB218" s="36" t="str">
        <f t="shared" ref="CB218:CB225" si="55">IF(AND((C218+D218)&gt;0,OR(F218=""))," * No olvide digitar las columnas Migrantes. Digite CERO si no tiene.","")</f>
        <v/>
      </c>
      <c r="CC218" s="36" t="str">
        <f t="shared" ref="CC218:CC225" si="56">IF(E218&gt;(C218+D218)," * El N° de Pueblos Originarios no puede ser mayor que la suma de Hombres+Mujeres.","")</f>
        <v/>
      </c>
      <c r="CD218" s="36" t="str">
        <f t="shared" ref="CD218:CD225" si="57">IF(F218&gt;(C218+D218)," * El N° de Migrantes no puede ser mayor que la suma de hombres+Mujeres.","")</f>
        <v/>
      </c>
      <c r="CK218" s="38">
        <f t="shared" ref="CK218:CK225" si="58">IF(AND((C218+D218)&gt;0,OR(E218="")),1,0)</f>
        <v>0</v>
      </c>
      <c r="CL218" s="38">
        <f t="shared" ref="CL218:CL225" si="59">IF(AND((C218+D218)&gt;0,OR(F218="")),1,0)</f>
        <v>0</v>
      </c>
      <c r="CM218" s="38">
        <f t="shared" ref="CM218:CM225" si="60">IF(E218&gt;(C218+D218),1,0)</f>
        <v>0</v>
      </c>
      <c r="CN218" s="38">
        <f t="shared" ref="CN218:CN225" si="61">IF(F218&gt;(C218+D218),1,0)</f>
        <v>0</v>
      </c>
    </row>
    <row r="219" spans="1:93" ht="15" customHeight="1" x14ac:dyDescent="0.25">
      <c r="A219" s="2632" t="s">
        <v>231</v>
      </c>
      <c r="B219" s="2633"/>
      <c r="C219" s="324"/>
      <c r="D219" s="327"/>
      <c r="E219" s="350"/>
      <c r="F219" s="354"/>
      <c r="G219" s="33" t="str">
        <f t="shared" si="53"/>
        <v/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6" t="str">
        <f t="shared" si="54"/>
        <v/>
      </c>
      <c r="CB219" s="36" t="str">
        <f t="shared" si="55"/>
        <v/>
      </c>
      <c r="CC219" s="36" t="str">
        <f t="shared" si="56"/>
        <v/>
      </c>
      <c r="CD219" s="36" t="str">
        <f t="shared" si="57"/>
        <v/>
      </c>
      <c r="CK219" s="38">
        <f t="shared" si="58"/>
        <v>0</v>
      </c>
      <c r="CL219" s="38">
        <f t="shared" si="59"/>
        <v>0</v>
      </c>
      <c r="CM219" s="38">
        <f t="shared" si="60"/>
        <v>0</v>
      </c>
      <c r="CN219" s="38">
        <f t="shared" si="61"/>
        <v>0</v>
      </c>
    </row>
    <row r="220" spans="1:93" x14ac:dyDescent="0.25">
      <c r="A220" s="2634" t="s">
        <v>232</v>
      </c>
      <c r="B220" s="358" t="s">
        <v>233</v>
      </c>
      <c r="C220" s="359"/>
      <c r="D220" s="360"/>
      <c r="E220" s="361"/>
      <c r="F220" s="362"/>
      <c r="G220" s="33" t="str">
        <f t="shared" si="53"/>
        <v/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6" t="str">
        <f t="shared" si="54"/>
        <v/>
      </c>
      <c r="CB220" s="36" t="str">
        <f t="shared" si="55"/>
        <v/>
      </c>
      <c r="CC220" s="36" t="str">
        <f t="shared" si="56"/>
        <v/>
      </c>
      <c r="CD220" s="36" t="str">
        <f t="shared" si="57"/>
        <v/>
      </c>
      <c r="CK220" s="38">
        <f t="shared" si="58"/>
        <v>0</v>
      </c>
      <c r="CL220" s="38">
        <f t="shared" si="59"/>
        <v>0</v>
      </c>
      <c r="CM220" s="38">
        <f t="shared" si="60"/>
        <v>0</v>
      </c>
      <c r="CN220" s="38">
        <f t="shared" si="61"/>
        <v>0</v>
      </c>
    </row>
    <row r="221" spans="1:93" x14ac:dyDescent="0.25">
      <c r="A221" s="2634"/>
      <c r="B221" s="1690" t="s">
        <v>234</v>
      </c>
      <c r="C221" s="340"/>
      <c r="D221" s="357"/>
      <c r="E221" s="342"/>
      <c r="F221" s="346"/>
      <c r="G221" s="33" t="str">
        <f t="shared" si="53"/>
        <v/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6" t="str">
        <f t="shared" si="54"/>
        <v/>
      </c>
      <c r="CB221" s="36" t="str">
        <f t="shared" si="55"/>
        <v/>
      </c>
      <c r="CC221" s="36" t="str">
        <f t="shared" si="56"/>
        <v/>
      </c>
      <c r="CD221" s="36" t="str">
        <f t="shared" si="57"/>
        <v/>
      </c>
      <c r="CK221" s="38">
        <f t="shared" si="58"/>
        <v>0</v>
      </c>
      <c r="CL221" s="38">
        <f t="shared" si="59"/>
        <v>0</v>
      </c>
      <c r="CM221" s="38">
        <f t="shared" si="60"/>
        <v>0</v>
      </c>
      <c r="CN221" s="38">
        <f t="shared" si="61"/>
        <v>0</v>
      </c>
    </row>
    <row r="222" spans="1:93" x14ac:dyDescent="0.25">
      <c r="A222" s="2634"/>
      <c r="B222" s="1690" t="s">
        <v>235</v>
      </c>
      <c r="C222" s="340"/>
      <c r="D222" s="357"/>
      <c r="E222" s="342"/>
      <c r="F222" s="346"/>
      <c r="G222" s="33" t="str">
        <f t="shared" si="53"/>
        <v/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6" t="str">
        <f t="shared" si="54"/>
        <v/>
      </c>
      <c r="CB222" s="36" t="str">
        <f t="shared" si="55"/>
        <v/>
      </c>
      <c r="CC222" s="36" t="str">
        <f t="shared" si="56"/>
        <v/>
      </c>
      <c r="CD222" s="36" t="str">
        <f t="shared" si="57"/>
        <v/>
      </c>
      <c r="CK222" s="38">
        <f t="shared" si="58"/>
        <v>0</v>
      </c>
      <c r="CL222" s="38">
        <f t="shared" si="59"/>
        <v>0</v>
      </c>
      <c r="CM222" s="38">
        <f t="shared" si="60"/>
        <v>0</v>
      </c>
      <c r="CN222" s="38">
        <f t="shared" si="61"/>
        <v>0</v>
      </c>
    </row>
    <row r="223" spans="1:93" ht="21" x14ac:dyDescent="0.25">
      <c r="A223" s="2635"/>
      <c r="B223" s="1694" t="s">
        <v>236</v>
      </c>
      <c r="C223" s="324"/>
      <c r="D223" s="327"/>
      <c r="E223" s="350"/>
      <c r="F223" s="354"/>
      <c r="G223" s="33" t="str">
        <f t="shared" si="53"/>
        <v/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6" t="str">
        <f t="shared" si="54"/>
        <v/>
      </c>
      <c r="CB223" s="36" t="str">
        <f t="shared" si="55"/>
        <v/>
      </c>
      <c r="CC223" s="36" t="str">
        <f t="shared" si="56"/>
        <v/>
      </c>
      <c r="CD223" s="36" t="str">
        <f t="shared" si="57"/>
        <v/>
      </c>
      <c r="CK223" s="38">
        <f t="shared" si="58"/>
        <v>0</v>
      </c>
      <c r="CL223" s="38">
        <f t="shared" si="59"/>
        <v>0</v>
      </c>
      <c r="CM223" s="38">
        <f t="shared" si="60"/>
        <v>0</v>
      </c>
      <c r="CN223" s="38">
        <f t="shared" si="61"/>
        <v>0</v>
      </c>
    </row>
    <row r="224" spans="1:93" x14ac:dyDescent="0.25">
      <c r="A224" s="2636" t="s">
        <v>237</v>
      </c>
      <c r="B224" s="1690" t="s">
        <v>238</v>
      </c>
      <c r="C224" s="340"/>
      <c r="D224" s="357"/>
      <c r="E224" s="342"/>
      <c r="F224" s="346"/>
      <c r="G224" s="33" t="str">
        <f t="shared" si="53"/>
        <v/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6" t="str">
        <f t="shared" si="54"/>
        <v/>
      </c>
      <c r="CB224" s="36" t="str">
        <f t="shared" si="55"/>
        <v/>
      </c>
      <c r="CC224" s="36" t="str">
        <f t="shared" si="56"/>
        <v/>
      </c>
      <c r="CD224" s="36" t="str">
        <f t="shared" si="57"/>
        <v/>
      </c>
      <c r="CK224" s="38">
        <f t="shared" si="58"/>
        <v>0</v>
      </c>
      <c r="CL224" s="38">
        <f t="shared" si="59"/>
        <v>0</v>
      </c>
      <c r="CM224" s="38">
        <f t="shared" si="60"/>
        <v>0</v>
      </c>
      <c r="CN224" s="38">
        <f t="shared" si="61"/>
        <v>0</v>
      </c>
    </row>
    <row r="225" spans="1:92" x14ac:dyDescent="0.25">
      <c r="A225" s="2635"/>
      <c r="B225" s="1691" t="s">
        <v>239</v>
      </c>
      <c r="C225" s="366"/>
      <c r="D225" s="367"/>
      <c r="E225" s="368"/>
      <c r="F225" s="369"/>
      <c r="G225" s="33" t="str">
        <f t="shared" si="53"/>
        <v/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6" t="str">
        <f t="shared" si="54"/>
        <v/>
      </c>
      <c r="CB225" s="36" t="str">
        <f t="shared" si="55"/>
        <v/>
      </c>
      <c r="CC225" s="36" t="str">
        <f t="shared" si="56"/>
        <v/>
      </c>
      <c r="CD225" s="36" t="str">
        <f t="shared" si="57"/>
        <v/>
      </c>
      <c r="CK225" s="38">
        <f t="shared" si="58"/>
        <v>0</v>
      </c>
      <c r="CL225" s="38">
        <f t="shared" si="59"/>
        <v>0</v>
      </c>
      <c r="CM225" s="38">
        <f t="shared" si="60"/>
        <v>0</v>
      </c>
      <c r="CN225" s="38">
        <f t="shared" si="61"/>
        <v>0</v>
      </c>
    </row>
    <row r="226" spans="1:92" x14ac:dyDescent="0.25">
      <c r="A226" s="370" t="s">
        <v>240</v>
      </c>
      <c r="B226" s="371"/>
      <c r="C226" s="371"/>
      <c r="D226" s="372"/>
      <c r="E226" s="372"/>
      <c r="F226" s="372"/>
      <c r="G226" s="37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K226" s="34"/>
      <c r="CL226" s="34"/>
      <c r="CM226" s="34"/>
      <c r="CN226" s="34"/>
    </row>
    <row r="227" spans="1:92" ht="15" customHeight="1" x14ac:dyDescent="0.25">
      <c r="A227" s="3378" t="s">
        <v>216</v>
      </c>
      <c r="B227" s="3378"/>
      <c r="C227" s="3378" t="s">
        <v>241</v>
      </c>
      <c r="D227" s="3379"/>
      <c r="E227" s="3196" t="s">
        <v>28</v>
      </c>
      <c r="F227" s="3380" t="s">
        <v>29</v>
      </c>
      <c r="G227" s="37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K227" s="34"/>
      <c r="CL227" s="34"/>
      <c r="CM227" s="34"/>
      <c r="CN227" s="34"/>
    </row>
    <row r="228" spans="1:92" x14ac:dyDescent="0.25">
      <c r="A228" s="3378"/>
      <c r="B228" s="3378"/>
      <c r="C228" s="2035" t="s">
        <v>18</v>
      </c>
      <c r="D228" s="2036" t="s">
        <v>19</v>
      </c>
      <c r="E228" s="3196"/>
      <c r="F228" s="3380"/>
      <c r="G228" s="373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K228" s="34"/>
      <c r="CL228" s="34"/>
      <c r="CM228" s="34"/>
      <c r="CN228" s="34"/>
    </row>
    <row r="229" spans="1:92" x14ac:dyDescent="0.25">
      <c r="A229" s="3381" t="s">
        <v>65</v>
      </c>
      <c r="B229" s="3381"/>
      <c r="C229" s="2037">
        <f>SUM(C230:C231)</f>
        <v>0</v>
      </c>
      <c r="D229" s="2038">
        <f>SUM(D230:D231)</f>
        <v>0</v>
      </c>
      <c r="E229" s="1648">
        <f>SUM(E230:E231)</f>
        <v>0</v>
      </c>
      <c r="F229" s="2039">
        <f>SUM(F230:F231)</f>
        <v>0</v>
      </c>
      <c r="G229" s="373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K229" s="34"/>
      <c r="CL229" s="34"/>
      <c r="CM229" s="34"/>
      <c r="CN229" s="34"/>
    </row>
    <row r="230" spans="1:92" ht="15" customHeight="1" x14ac:dyDescent="0.25">
      <c r="A230" s="3382" t="s">
        <v>242</v>
      </c>
      <c r="B230" s="3382"/>
      <c r="C230" s="2040"/>
      <c r="D230" s="2041"/>
      <c r="E230" s="2042"/>
      <c r="F230" s="2043"/>
      <c r="G230" s="33" t="str">
        <f t="shared" ref="G230:G235" si="62">CA230&amp;CB230&amp;CC230&amp;CD230</f>
        <v/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6" t="str">
        <f>IF(AND((C230+D230)&gt;0,OR(E230=""))," * No olvide digitar las columnas Pueblos Originarios. Digite CERO si no tiene.","")</f>
        <v/>
      </c>
      <c r="CB230" s="36" t="str">
        <f>IF(AND((C230+D230)&gt;0,OR(F230=""))," * No olvide digitar las columnas Migrantes. Digite CERO si no tiene.","")</f>
        <v/>
      </c>
      <c r="CC230" s="36" t="str">
        <f>IF(E230&gt;(C230+D230)," * El N° de Pueblos Originarios no puede ser mayor que la suma de Hombres+Mujeres.","")</f>
        <v/>
      </c>
      <c r="CD230" s="36" t="str">
        <f>IF(F230&gt;(C230+D230)," * El N° de Migrantes no puede ser mayor que la suma de hombres+Mujeres.","")</f>
        <v/>
      </c>
      <c r="CK230" s="38">
        <f t="shared" ref="CK230:CK235" si="63">IF(AND((C230+D230)&gt;0,OR(E230="")),1,0)</f>
        <v>0</v>
      </c>
      <c r="CL230" s="38">
        <f t="shared" ref="CL230:CL235" si="64">IF(AND((C230+D230)&gt;0,OR(F230="")),1,0)</f>
        <v>0</v>
      </c>
      <c r="CM230" s="38">
        <f t="shared" ref="CM230:CM235" si="65">IF(E230&gt;(C230+D230),1,0)</f>
        <v>0</v>
      </c>
      <c r="CN230" s="38">
        <f t="shared" ref="CN230:CN235" si="66">IF(F230&gt;(C230+D230),1,0)</f>
        <v>0</v>
      </c>
    </row>
    <row r="231" spans="1:92" ht="15" customHeight="1" x14ac:dyDescent="0.25">
      <c r="A231" s="2639" t="s">
        <v>243</v>
      </c>
      <c r="B231" s="2639"/>
      <c r="C231" s="378"/>
      <c r="D231" s="379"/>
      <c r="E231" s="380"/>
      <c r="F231" s="381"/>
      <c r="G231" s="33" t="str">
        <f t="shared" si="62"/>
        <v/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6" t="str">
        <f t="shared" ref="CA231:CA235" si="67">IF(AND((C231+D231)&gt;0,OR(E231=""))," * No olvide digitar las columnas Pueblos Originarios. Digite CERO si no tiene.","")</f>
        <v/>
      </c>
      <c r="CB231" s="36" t="str">
        <f t="shared" ref="CB231:CB235" si="68">IF(AND((C231+D231)&gt;0,OR(F231=""))," * No olvide digitar las columnas Migrantes. Digite CERO si no tiene.","")</f>
        <v/>
      </c>
      <c r="CC231" s="36" t="str">
        <f t="shared" ref="CC231:CC235" si="69">IF(E231&gt;(C231+D231)," * El N° de Pueblos Originarios no puede ser mayor que la suma de Hombres+Mujeres.","")</f>
        <v/>
      </c>
      <c r="CD231" s="36" t="str">
        <f t="shared" ref="CD231:CD235" si="70">IF(F231&gt;(C231+D231)," * El N° de Migrantes no puede ser mayor que la suma de hombres+Mujeres.","")</f>
        <v/>
      </c>
      <c r="CK231" s="38">
        <f t="shared" si="63"/>
        <v>0</v>
      </c>
      <c r="CL231" s="38">
        <f t="shared" si="64"/>
        <v>0</v>
      </c>
      <c r="CM231" s="38">
        <f t="shared" si="65"/>
        <v>0</v>
      </c>
      <c r="CN231" s="38">
        <f t="shared" si="66"/>
        <v>0</v>
      </c>
    </row>
    <row r="232" spans="1:92" ht="15" customHeight="1" x14ac:dyDescent="0.25">
      <c r="A232" s="3387" t="s">
        <v>244</v>
      </c>
      <c r="B232" s="2044" t="s">
        <v>245</v>
      </c>
      <c r="C232" s="2040"/>
      <c r="D232" s="2041"/>
      <c r="E232" s="2042"/>
      <c r="F232" s="2043"/>
      <c r="G232" s="33" t="str">
        <f t="shared" si="62"/>
        <v/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6" t="str">
        <f t="shared" si="67"/>
        <v/>
      </c>
      <c r="CB232" s="36" t="str">
        <f t="shared" si="68"/>
        <v/>
      </c>
      <c r="CC232" s="36" t="str">
        <f t="shared" si="69"/>
        <v/>
      </c>
      <c r="CD232" s="36" t="str">
        <f t="shared" si="70"/>
        <v/>
      </c>
      <c r="CK232" s="38">
        <f t="shared" si="63"/>
        <v>0</v>
      </c>
      <c r="CL232" s="38">
        <f t="shared" si="64"/>
        <v>0</v>
      </c>
      <c r="CM232" s="38">
        <f t="shared" si="65"/>
        <v>0</v>
      </c>
      <c r="CN232" s="38">
        <f t="shared" si="66"/>
        <v>0</v>
      </c>
    </row>
    <row r="233" spans="1:92" x14ac:dyDescent="0.25">
      <c r="A233" s="3387"/>
      <c r="B233" s="1692" t="s">
        <v>246</v>
      </c>
      <c r="C233" s="378"/>
      <c r="D233" s="379"/>
      <c r="E233" s="380"/>
      <c r="F233" s="381"/>
      <c r="G233" s="33" t="str">
        <f t="shared" si="62"/>
        <v/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6" t="str">
        <f t="shared" si="67"/>
        <v/>
      </c>
      <c r="CB233" s="36" t="str">
        <f t="shared" si="68"/>
        <v/>
      </c>
      <c r="CC233" s="36" t="str">
        <f t="shared" si="69"/>
        <v/>
      </c>
      <c r="CD233" s="36" t="str">
        <f t="shared" si="70"/>
        <v/>
      </c>
      <c r="CK233" s="38">
        <f t="shared" si="63"/>
        <v>0</v>
      </c>
      <c r="CL233" s="38">
        <f t="shared" si="64"/>
        <v>0</v>
      </c>
      <c r="CM233" s="38">
        <f t="shared" si="65"/>
        <v>0</v>
      </c>
      <c r="CN233" s="38">
        <f t="shared" si="66"/>
        <v>0</v>
      </c>
    </row>
    <row r="234" spans="1:92" x14ac:dyDescent="0.25">
      <c r="A234" s="3387" t="s">
        <v>247</v>
      </c>
      <c r="B234" s="384" t="s">
        <v>248</v>
      </c>
      <c r="C234" s="385"/>
      <c r="D234" s="386"/>
      <c r="E234" s="387"/>
      <c r="F234" s="388"/>
      <c r="G234" s="33" t="str">
        <f t="shared" si="62"/>
        <v/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6" t="str">
        <f t="shared" si="67"/>
        <v/>
      </c>
      <c r="CB234" s="36" t="str">
        <f t="shared" si="68"/>
        <v/>
      </c>
      <c r="CC234" s="36" t="str">
        <f t="shared" si="69"/>
        <v/>
      </c>
      <c r="CD234" s="36" t="str">
        <f t="shared" si="70"/>
        <v/>
      </c>
      <c r="CK234" s="38">
        <f t="shared" si="63"/>
        <v>0</v>
      </c>
      <c r="CL234" s="38">
        <f t="shared" si="64"/>
        <v>0</v>
      </c>
      <c r="CM234" s="38">
        <f t="shared" si="65"/>
        <v>0</v>
      </c>
      <c r="CN234" s="38">
        <f t="shared" si="66"/>
        <v>0</v>
      </c>
    </row>
    <row r="235" spans="1:92" x14ac:dyDescent="0.25">
      <c r="A235" s="3387"/>
      <c r="B235" s="1692" t="s">
        <v>246</v>
      </c>
      <c r="C235" s="378"/>
      <c r="D235" s="379"/>
      <c r="E235" s="380"/>
      <c r="F235" s="381"/>
      <c r="G235" s="33" t="str">
        <f t="shared" si="62"/>
        <v/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6" t="str">
        <f t="shared" si="67"/>
        <v/>
      </c>
      <c r="CB235" s="36" t="str">
        <f t="shared" si="68"/>
        <v/>
      </c>
      <c r="CC235" s="36" t="str">
        <f t="shared" si="69"/>
        <v/>
      </c>
      <c r="CD235" s="36" t="str">
        <f t="shared" si="70"/>
        <v/>
      </c>
      <c r="CK235" s="38">
        <f t="shared" si="63"/>
        <v>0</v>
      </c>
      <c r="CL235" s="38">
        <f t="shared" si="64"/>
        <v>0</v>
      </c>
      <c r="CM235" s="38">
        <f t="shared" si="65"/>
        <v>0</v>
      </c>
      <c r="CN235" s="38">
        <f t="shared" si="66"/>
        <v>0</v>
      </c>
    </row>
    <row r="236" spans="1:92" x14ac:dyDescent="0.25">
      <c r="A236" s="300" t="s">
        <v>249</v>
      </c>
      <c r="B236" s="306"/>
      <c r="C236" s="306"/>
      <c r="D236" s="6"/>
      <c r="E236" s="389"/>
    </row>
    <row r="237" spans="1:92" ht="15" customHeight="1" x14ac:dyDescent="0.25">
      <c r="A237" s="3278" t="s">
        <v>250</v>
      </c>
      <c r="B237" s="2573"/>
      <c r="C237" s="3337" t="s">
        <v>251</v>
      </c>
      <c r="D237" s="3159"/>
      <c r="E237" s="3338"/>
    </row>
    <row r="238" spans="1:92" x14ac:dyDescent="0.25">
      <c r="A238" s="2775"/>
      <c r="B238" s="2575"/>
      <c r="C238" s="3307" t="s">
        <v>252</v>
      </c>
      <c r="D238" s="3337" t="s">
        <v>253</v>
      </c>
      <c r="E238" s="3338"/>
    </row>
    <row r="239" spans="1:92" x14ac:dyDescent="0.25">
      <c r="A239" s="2576"/>
      <c r="B239" s="2577"/>
      <c r="C239" s="2642"/>
      <c r="D239" s="2045" t="s">
        <v>254</v>
      </c>
      <c r="E239" s="2009" t="s">
        <v>255</v>
      </c>
    </row>
    <row r="240" spans="1:92" x14ac:dyDescent="0.25">
      <c r="A240" s="3385" t="s">
        <v>256</v>
      </c>
      <c r="B240" s="3386"/>
      <c r="C240" s="2046"/>
      <c r="D240" s="2016"/>
      <c r="E240" s="2018"/>
    </row>
    <row r="241" spans="1:25" x14ac:dyDescent="0.25">
      <c r="A241" s="2630" t="s">
        <v>257</v>
      </c>
      <c r="B241" s="2631"/>
      <c r="C241" s="391"/>
      <c r="D241" s="392"/>
      <c r="E241" s="346"/>
    </row>
    <row r="242" spans="1:25" x14ac:dyDescent="0.25">
      <c r="A242" s="2630" t="s">
        <v>258</v>
      </c>
      <c r="B242" s="2631"/>
      <c r="C242" s="392"/>
      <c r="D242" s="392"/>
      <c r="E242" s="346"/>
    </row>
    <row r="243" spans="1:25" x14ac:dyDescent="0.25">
      <c r="A243" s="2630" t="s">
        <v>259</v>
      </c>
      <c r="B243" s="2631"/>
      <c r="C243" s="392"/>
      <c r="D243" s="392"/>
      <c r="E243" s="346"/>
    </row>
    <row r="244" spans="1:25" x14ac:dyDescent="0.25">
      <c r="A244" s="2637" t="s">
        <v>260</v>
      </c>
      <c r="B244" s="2635"/>
      <c r="C244" s="393"/>
      <c r="D244" s="394"/>
      <c r="E244" s="354"/>
    </row>
    <row r="245" spans="1:25" ht="15" customHeight="1" x14ac:dyDescent="0.25">
      <c r="A245" s="2638" t="s">
        <v>261</v>
      </c>
      <c r="B245" s="2638"/>
      <c r="C245" s="2638"/>
      <c r="D245" s="2638"/>
      <c r="E245" s="2638"/>
      <c r="F245" s="2638"/>
      <c r="G245" s="2638"/>
      <c r="H245" s="2638"/>
      <c r="I245" s="2638"/>
      <c r="J245" s="2638"/>
      <c r="K245" s="2638"/>
      <c r="L245" s="2638"/>
      <c r="M245" s="2638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6"/>
      <c r="Y245" s="396"/>
    </row>
    <row r="246" spans="1:25" x14ac:dyDescent="0.25">
      <c r="A246" s="2649" t="s">
        <v>115</v>
      </c>
      <c r="B246" s="2650"/>
      <c r="C246" s="2655" t="s">
        <v>116</v>
      </c>
      <c r="D246" s="2656"/>
      <c r="E246" s="2657"/>
      <c r="F246" s="2661" t="s">
        <v>6</v>
      </c>
      <c r="G246" s="2662"/>
      <c r="H246" s="2662"/>
      <c r="I246" s="2662"/>
      <c r="J246" s="2662"/>
      <c r="K246" s="2662"/>
      <c r="L246" s="2662"/>
      <c r="M246" s="2662"/>
      <c r="N246" s="2662"/>
      <c r="O246" s="2662"/>
      <c r="P246" s="2662"/>
      <c r="Q246" s="2662"/>
      <c r="R246" s="2662"/>
      <c r="S246" s="2662"/>
      <c r="T246" s="2662"/>
      <c r="U246" s="2662"/>
      <c r="V246" s="2662"/>
      <c r="W246" s="2663"/>
    </row>
    <row r="247" spans="1:25" ht="15" customHeight="1" x14ac:dyDescent="0.25">
      <c r="A247" s="2651"/>
      <c r="B247" s="2652"/>
      <c r="C247" s="2658"/>
      <c r="D247" s="2659"/>
      <c r="E247" s="2660"/>
      <c r="F247" s="2643" t="s">
        <v>139</v>
      </c>
      <c r="G247" s="2644"/>
      <c r="H247" s="2643" t="s">
        <v>109</v>
      </c>
      <c r="I247" s="2644"/>
      <c r="J247" s="2643" t="s">
        <v>110</v>
      </c>
      <c r="K247" s="2644"/>
      <c r="L247" s="2643" t="s">
        <v>140</v>
      </c>
      <c r="M247" s="2644"/>
      <c r="N247" s="2643" t="s">
        <v>192</v>
      </c>
      <c r="O247" s="2644"/>
      <c r="P247" s="2643" t="s">
        <v>193</v>
      </c>
      <c r="Q247" s="2644"/>
      <c r="R247" s="2643" t="s">
        <v>142</v>
      </c>
      <c r="S247" s="2644"/>
      <c r="T247" s="2643" t="s">
        <v>143</v>
      </c>
      <c r="U247" s="2644"/>
      <c r="V247" s="2643" t="s">
        <v>124</v>
      </c>
      <c r="W247" s="2644"/>
    </row>
    <row r="248" spans="1:25" x14ac:dyDescent="0.25">
      <c r="A248" s="2653"/>
      <c r="B248" s="2654"/>
      <c r="C248" s="397" t="s">
        <v>17</v>
      </c>
      <c r="D248" s="398" t="s">
        <v>18</v>
      </c>
      <c r="E248" s="399" t="s">
        <v>19</v>
      </c>
      <c r="F248" s="400" t="s">
        <v>18</v>
      </c>
      <c r="G248" s="401" t="s">
        <v>19</v>
      </c>
      <c r="H248" s="400" t="s">
        <v>18</v>
      </c>
      <c r="I248" s="402" t="s">
        <v>19</v>
      </c>
      <c r="J248" s="400" t="s">
        <v>18</v>
      </c>
      <c r="K248" s="402" t="s">
        <v>19</v>
      </c>
      <c r="L248" s="400" t="s">
        <v>18</v>
      </c>
      <c r="M248" s="402" t="s">
        <v>19</v>
      </c>
      <c r="N248" s="400" t="s">
        <v>18</v>
      </c>
      <c r="O248" s="402" t="s">
        <v>19</v>
      </c>
      <c r="P248" s="400" t="s">
        <v>18</v>
      </c>
      <c r="Q248" s="402" t="s">
        <v>19</v>
      </c>
      <c r="R248" s="400" t="s">
        <v>18</v>
      </c>
      <c r="S248" s="402" t="s">
        <v>19</v>
      </c>
      <c r="T248" s="400" t="s">
        <v>18</v>
      </c>
      <c r="U248" s="402" t="s">
        <v>19</v>
      </c>
      <c r="V248" s="400" t="s">
        <v>18</v>
      </c>
      <c r="W248" s="402" t="s">
        <v>19</v>
      </c>
    </row>
    <row r="249" spans="1:25" x14ac:dyDescent="0.25">
      <c r="A249" s="2645" t="s">
        <v>262</v>
      </c>
      <c r="B249" s="2646"/>
      <c r="C249" s="403">
        <f t="shared" ref="C249:C258" si="71">SUM(D249+E249)</f>
        <v>0</v>
      </c>
      <c r="D249" s="404">
        <f>+F249</f>
        <v>0</v>
      </c>
      <c r="E249" s="405">
        <f>+G249</f>
        <v>0</v>
      </c>
      <c r="F249" s="406"/>
      <c r="G249" s="407"/>
      <c r="H249" s="408"/>
      <c r="I249" s="409"/>
      <c r="J249" s="408"/>
      <c r="K249" s="409"/>
      <c r="L249" s="408"/>
      <c r="M249" s="409"/>
      <c r="N249" s="408"/>
      <c r="O249" s="409"/>
      <c r="P249" s="408"/>
      <c r="Q249" s="409"/>
      <c r="R249" s="408"/>
      <c r="S249" s="409"/>
      <c r="T249" s="408"/>
      <c r="U249" s="409"/>
      <c r="V249" s="408"/>
      <c r="W249" s="409"/>
    </row>
    <row r="250" spans="1:25" x14ac:dyDescent="0.25">
      <c r="A250" s="2647" t="s">
        <v>263</v>
      </c>
      <c r="B250" s="2648"/>
      <c r="C250" s="410">
        <f t="shared" si="71"/>
        <v>0</v>
      </c>
      <c r="D250" s="411">
        <f>+H250</f>
        <v>0</v>
      </c>
      <c r="E250" s="412">
        <f>+I250</f>
        <v>0</v>
      </c>
      <c r="F250" s="413"/>
      <c r="G250" s="414"/>
      <c r="H250" s="415"/>
      <c r="I250" s="416"/>
      <c r="J250" s="417"/>
      <c r="K250" s="414"/>
      <c r="L250" s="417"/>
      <c r="M250" s="414"/>
      <c r="N250" s="417"/>
      <c r="O250" s="414"/>
      <c r="P250" s="417"/>
      <c r="Q250" s="414"/>
      <c r="R250" s="417"/>
      <c r="S250" s="414"/>
      <c r="T250" s="417"/>
      <c r="U250" s="414"/>
      <c r="V250" s="417"/>
      <c r="W250" s="414"/>
    </row>
    <row r="251" spans="1:25" x14ac:dyDescent="0.25">
      <c r="A251" s="2647" t="s">
        <v>264</v>
      </c>
      <c r="B251" s="2648"/>
      <c r="C251" s="410">
        <f t="shared" si="71"/>
        <v>0</v>
      </c>
      <c r="D251" s="411">
        <f>+J251</f>
        <v>0</v>
      </c>
      <c r="E251" s="412">
        <f>+K251</f>
        <v>0</v>
      </c>
      <c r="F251" s="413"/>
      <c r="G251" s="414"/>
      <c r="H251" s="417"/>
      <c r="I251" s="414"/>
      <c r="J251" s="415"/>
      <c r="K251" s="416"/>
      <c r="L251" s="417"/>
      <c r="M251" s="414"/>
      <c r="N251" s="417"/>
      <c r="O251" s="414"/>
      <c r="P251" s="417"/>
      <c r="Q251" s="414"/>
      <c r="R251" s="417"/>
      <c r="S251" s="414"/>
      <c r="T251" s="417"/>
      <c r="U251" s="414"/>
      <c r="V251" s="417"/>
      <c r="W251" s="414"/>
    </row>
    <row r="252" spans="1:25" x14ac:dyDescent="0.25">
      <c r="A252" s="2647" t="s">
        <v>265</v>
      </c>
      <c r="B252" s="2648"/>
      <c r="C252" s="410">
        <f t="shared" si="71"/>
        <v>0</v>
      </c>
      <c r="D252" s="411">
        <f>+L252+N252+P252</f>
        <v>0</v>
      </c>
      <c r="E252" s="412">
        <f>+M252+O252+Q252</f>
        <v>0</v>
      </c>
      <c r="F252" s="413"/>
      <c r="G252" s="414"/>
      <c r="H252" s="417"/>
      <c r="I252" s="414"/>
      <c r="J252" s="417"/>
      <c r="K252" s="414"/>
      <c r="L252" s="415"/>
      <c r="M252" s="416"/>
      <c r="N252" s="415"/>
      <c r="O252" s="416"/>
      <c r="P252" s="415"/>
      <c r="Q252" s="416"/>
      <c r="R252" s="417"/>
      <c r="S252" s="414"/>
      <c r="T252" s="417"/>
      <c r="U252" s="414"/>
      <c r="V252" s="417"/>
      <c r="W252" s="414"/>
    </row>
    <row r="253" spans="1:25" x14ac:dyDescent="0.25">
      <c r="A253" s="2647" t="s">
        <v>266</v>
      </c>
      <c r="B253" s="2648"/>
      <c r="C253" s="410">
        <f>SUM(D253+E253)</f>
        <v>0</v>
      </c>
      <c r="D253" s="411">
        <f>+H253+J253+L253</f>
        <v>0</v>
      </c>
      <c r="E253" s="412">
        <f>+I253+K253+M253</f>
        <v>0</v>
      </c>
      <c r="F253" s="413"/>
      <c r="G253" s="414"/>
      <c r="H253" s="415"/>
      <c r="I253" s="416"/>
      <c r="J253" s="415"/>
      <c r="K253" s="416"/>
      <c r="L253" s="415"/>
      <c r="M253" s="416"/>
      <c r="N253" s="417"/>
      <c r="O253" s="414"/>
      <c r="P253" s="417"/>
      <c r="Q253" s="414"/>
      <c r="R253" s="417"/>
      <c r="S253" s="414"/>
      <c r="T253" s="417"/>
      <c r="U253" s="414"/>
      <c r="V253" s="417"/>
      <c r="W253" s="414"/>
    </row>
    <row r="254" spans="1:25" x14ac:dyDescent="0.25">
      <c r="A254" s="2647" t="s">
        <v>267</v>
      </c>
      <c r="B254" s="2648"/>
      <c r="C254" s="410">
        <f>SUM(D254+E254)</f>
        <v>0</v>
      </c>
      <c r="D254" s="411">
        <f>+H254+J254+L254+N254+P254+R254+T254+V254</f>
        <v>0</v>
      </c>
      <c r="E254" s="412">
        <f>+I254+K254+M254+O254+Q254+S254+U254+W254</f>
        <v>0</v>
      </c>
      <c r="F254" s="413"/>
      <c r="G254" s="414"/>
      <c r="H254" s="415"/>
      <c r="I254" s="406"/>
      <c r="J254" s="415"/>
      <c r="K254" s="416"/>
      <c r="L254" s="415"/>
      <c r="M254" s="416"/>
      <c r="N254" s="415"/>
      <c r="O254" s="416"/>
      <c r="P254" s="415"/>
      <c r="Q254" s="416"/>
      <c r="R254" s="415"/>
      <c r="S254" s="416"/>
      <c r="T254" s="415"/>
      <c r="U254" s="416"/>
      <c r="V254" s="415"/>
      <c r="W254" s="416"/>
    </row>
    <row r="255" spans="1:25" x14ac:dyDescent="0.25">
      <c r="A255" s="2667" t="s">
        <v>268</v>
      </c>
      <c r="B255" s="2668"/>
      <c r="C255" s="418">
        <f>SUM(D255+E255)</f>
        <v>0</v>
      </c>
      <c r="D255" s="419">
        <f>+R255+T255+V255+P255</f>
        <v>0</v>
      </c>
      <c r="E255" s="420">
        <f>+S255+U255+W255+Q255</f>
        <v>0</v>
      </c>
      <c r="F255" s="421"/>
      <c r="G255" s="422"/>
      <c r="H255" s="423"/>
      <c r="I255" s="421"/>
      <c r="J255" s="423"/>
      <c r="K255" s="422"/>
      <c r="L255" s="423"/>
      <c r="M255" s="422"/>
      <c r="N255" s="423"/>
      <c r="O255" s="422"/>
      <c r="P255" s="424"/>
      <c r="Q255" s="425"/>
      <c r="R255" s="426"/>
      <c r="S255" s="427"/>
      <c r="T255" s="426"/>
      <c r="U255" s="427"/>
      <c r="V255" s="426"/>
      <c r="W255" s="427"/>
    </row>
    <row r="256" spans="1:25" x14ac:dyDescent="0.25">
      <c r="A256" s="2669" t="s">
        <v>131</v>
      </c>
      <c r="B256" s="428" t="s">
        <v>132</v>
      </c>
      <c r="C256" s="429">
        <f t="shared" si="71"/>
        <v>0</v>
      </c>
      <c r="D256" s="430">
        <f t="shared" ref="D256:D258" si="72">F256+H256+J256+L256+N256+P256+R256+T256+V256</f>
        <v>0</v>
      </c>
      <c r="E256" s="431">
        <f>G256+I256+K256+M256+O256+Q256+S256+U256+W256</f>
        <v>0</v>
      </c>
      <c r="F256" s="432"/>
      <c r="G256" s="407"/>
      <c r="H256" s="433"/>
      <c r="I256" s="407"/>
      <c r="J256" s="433"/>
      <c r="K256" s="407"/>
      <c r="L256" s="433"/>
      <c r="M256" s="407"/>
      <c r="N256" s="433"/>
      <c r="O256" s="434"/>
      <c r="P256" s="435"/>
      <c r="Q256" s="436"/>
      <c r="R256" s="432"/>
      <c r="S256" s="407"/>
      <c r="T256" s="433"/>
      <c r="U256" s="407"/>
      <c r="V256" s="433"/>
      <c r="W256" s="407"/>
    </row>
    <row r="257" spans="1:49" x14ac:dyDescent="0.25">
      <c r="A257" s="2670"/>
      <c r="B257" s="437" t="s">
        <v>234</v>
      </c>
      <c r="C257" s="849">
        <f t="shared" si="71"/>
        <v>0</v>
      </c>
      <c r="D257" s="439">
        <f t="shared" si="72"/>
        <v>0</v>
      </c>
      <c r="E257" s="440">
        <f>G257+I257+K257+M257+O257+Q257+S257+U257+W257</f>
        <v>0</v>
      </c>
      <c r="F257" s="406"/>
      <c r="G257" s="416"/>
      <c r="H257" s="415"/>
      <c r="I257" s="416"/>
      <c r="J257" s="415"/>
      <c r="K257" s="416"/>
      <c r="L257" s="415"/>
      <c r="M257" s="416"/>
      <c r="N257" s="415"/>
      <c r="O257" s="441"/>
      <c r="P257" s="442"/>
      <c r="Q257" s="443"/>
      <c r="R257" s="406"/>
      <c r="S257" s="416"/>
      <c r="T257" s="415"/>
      <c r="U257" s="416"/>
      <c r="V257" s="415"/>
      <c r="W257" s="416"/>
    </row>
    <row r="258" spans="1:49" x14ac:dyDescent="0.25">
      <c r="A258" s="2671"/>
      <c r="B258" s="444" t="s">
        <v>214</v>
      </c>
      <c r="C258" s="418">
        <f t="shared" si="71"/>
        <v>0</v>
      </c>
      <c r="D258" s="445">
        <f t="shared" si="72"/>
        <v>0</v>
      </c>
      <c r="E258" s="446">
        <f>G258+I258+K258+M258+O258+Q258+S258+U258+W258</f>
        <v>0</v>
      </c>
      <c r="F258" s="447"/>
      <c r="G258" s="427"/>
      <c r="H258" s="426"/>
      <c r="I258" s="427"/>
      <c r="J258" s="426"/>
      <c r="K258" s="427"/>
      <c r="L258" s="426"/>
      <c r="M258" s="427"/>
      <c r="N258" s="426"/>
      <c r="O258" s="448"/>
      <c r="P258" s="449"/>
      <c r="Q258" s="450"/>
      <c r="R258" s="447"/>
      <c r="S258" s="427"/>
      <c r="T258" s="426"/>
      <c r="U258" s="427"/>
      <c r="V258" s="426"/>
      <c r="W258" s="427"/>
    </row>
    <row r="259" spans="1:49" x14ac:dyDescent="0.25">
      <c r="A259" s="451" t="s">
        <v>269</v>
      </c>
      <c r="B259" s="389"/>
      <c r="C259" s="389"/>
      <c r="D259" s="389"/>
      <c r="E259" s="389"/>
      <c r="F259" s="389"/>
      <c r="G259" s="389"/>
      <c r="H259" s="389"/>
      <c r="I259" s="389"/>
      <c r="J259" s="152"/>
      <c r="K259" s="452"/>
      <c r="L259" s="452"/>
      <c r="M259" s="452"/>
      <c r="N259" s="452"/>
      <c r="O259" s="452"/>
    </row>
    <row r="260" spans="1:49" ht="15" customHeight="1" x14ac:dyDescent="0.25">
      <c r="A260" s="3388" t="s">
        <v>59</v>
      </c>
      <c r="B260" s="3388"/>
      <c r="C260" s="3246" t="s">
        <v>65</v>
      </c>
      <c r="D260" s="2471"/>
      <c r="E260" s="2472"/>
      <c r="F260" s="3351" t="s">
        <v>6</v>
      </c>
      <c r="G260" s="3351"/>
      <c r="H260" s="3351"/>
      <c r="I260" s="3351"/>
      <c r="J260" s="3351"/>
      <c r="K260" s="3351"/>
      <c r="L260" s="3351"/>
      <c r="M260" s="3351"/>
      <c r="N260" s="3351"/>
      <c r="O260" s="3351"/>
      <c r="P260" s="3308" t="s">
        <v>270</v>
      </c>
      <c r="Q260" s="453"/>
      <c r="R260" s="453"/>
    </row>
    <row r="261" spans="1:49" x14ac:dyDescent="0.25">
      <c r="A261" s="3388"/>
      <c r="B261" s="3388"/>
      <c r="C261" s="2541"/>
      <c r="D261" s="2474"/>
      <c r="E261" s="2475"/>
      <c r="F261" s="3337" t="s">
        <v>159</v>
      </c>
      <c r="G261" s="3338"/>
      <c r="H261" s="3337" t="s">
        <v>139</v>
      </c>
      <c r="I261" s="3338"/>
      <c r="J261" s="3337" t="s">
        <v>109</v>
      </c>
      <c r="K261" s="3338"/>
      <c r="L261" s="3360" t="s">
        <v>110</v>
      </c>
      <c r="M261" s="3362"/>
      <c r="N261" s="3365" t="s">
        <v>140</v>
      </c>
      <c r="O261" s="3362"/>
      <c r="P261" s="2665"/>
      <c r="Q261" s="454"/>
      <c r="R261" s="2673"/>
    </row>
    <row r="262" spans="1:49" x14ac:dyDescent="0.25">
      <c r="A262" s="3388"/>
      <c r="B262" s="3388"/>
      <c r="C262" s="1587" t="s">
        <v>17</v>
      </c>
      <c r="D262" s="455" t="s">
        <v>18</v>
      </c>
      <c r="E262" s="1699" t="s">
        <v>19</v>
      </c>
      <c r="F262" s="1625" t="s">
        <v>18</v>
      </c>
      <c r="G262" s="1699" t="s">
        <v>19</v>
      </c>
      <c r="H262" s="1625" t="s">
        <v>18</v>
      </c>
      <c r="I262" s="1699" t="s">
        <v>19</v>
      </c>
      <c r="J262" s="1625" t="s">
        <v>18</v>
      </c>
      <c r="K262" s="1699" t="s">
        <v>19</v>
      </c>
      <c r="L262" s="1933" t="s">
        <v>18</v>
      </c>
      <c r="M262" s="1700" t="s">
        <v>19</v>
      </c>
      <c r="N262" s="1951" t="s">
        <v>18</v>
      </c>
      <c r="O262" s="1979" t="s">
        <v>19</v>
      </c>
      <c r="P262" s="2666"/>
      <c r="Q262" s="454"/>
      <c r="R262" s="2673"/>
    </row>
    <row r="263" spans="1:49" x14ac:dyDescent="0.25">
      <c r="A263" s="3310" t="s">
        <v>170</v>
      </c>
      <c r="B263" s="2047" t="s">
        <v>271</v>
      </c>
      <c r="C263" s="1981">
        <f t="shared" ref="C263:C268" si="73">SUM(D263:E263)</f>
        <v>0</v>
      </c>
      <c r="D263" s="1982">
        <f t="shared" ref="D263:E268" si="74">+F263+H263+J263+L263+N263</f>
        <v>0</v>
      </c>
      <c r="E263" s="1955">
        <f t="shared" si="74"/>
        <v>0</v>
      </c>
      <c r="F263" s="1971"/>
      <c r="G263" s="1943"/>
      <c r="H263" s="1948"/>
      <c r="I263" s="1943"/>
      <c r="J263" s="1948"/>
      <c r="K263" s="1943"/>
      <c r="L263" s="1948"/>
      <c r="M263" s="1943"/>
      <c r="N263" s="1971"/>
      <c r="O263" s="1943"/>
      <c r="P263" s="2048"/>
      <c r="Q263" s="459"/>
      <c r="R263" s="459"/>
    </row>
    <row r="264" spans="1:49" x14ac:dyDescent="0.25">
      <c r="A264" s="2809"/>
      <c r="B264" s="460" t="s">
        <v>172</v>
      </c>
      <c r="C264" s="186">
        <f t="shared" si="73"/>
        <v>0</v>
      </c>
      <c r="D264" s="187">
        <f t="shared" si="74"/>
        <v>0</v>
      </c>
      <c r="E264" s="188">
        <f t="shared" si="74"/>
        <v>0</v>
      </c>
      <c r="F264" s="132"/>
      <c r="G264" s="52"/>
      <c r="H264" s="51"/>
      <c r="I264" s="52"/>
      <c r="J264" s="51"/>
      <c r="K264" s="52"/>
      <c r="L264" s="51"/>
      <c r="M264" s="52"/>
      <c r="N264" s="132"/>
      <c r="O264" s="52"/>
      <c r="P264" s="461"/>
      <c r="Q264" s="459"/>
      <c r="R264" s="459"/>
    </row>
    <row r="265" spans="1:49" x14ac:dyDescent="0.25">
      <c r="A265" s="2676"/>
      <c r="B265" s="462" t="s">
        <v>173</v>
      </c>
      <c r="C265" s="265">
        <f t="shared" si="73"/>
        <v>0</v>
      </c>
      <c r="D265" s="463">
        <f t="shared" si="74"/>
        <v>0</v>
      </c>
      <c r="E265" s="287">
        <f t="shared" si="74"/>
        <v>0</v>
      </c>
      <c r="F265" s="143"/>
      <c r="G265" s="62"/>
      <c r="H265" s="27"/>
      <c r="I265" s="62"/>
      <c r="J265" s="27"/>
      <c r="K265" s="62"/>
      <c r="L265" s="27"/>
      <c r="M265" s="62"/>
      <c r="N265" s="143"/>
      <c r="O265" s="62"/>
      <c r="P265" s="464"/>
      <c r="Q265" s="459"/>
      <c r="R265" s="459"/>
    </row>
    <row r="266" spans="1:49" x14ac:dyDescent="0.25">
      <c r="A266" s="3310" t="s">
        <v>174</v>
      </c>
      <c r="B266" s="2047" t="s">
        <v>271</v>
      </c>
      <c r="C266" s="1981">
        <f t="shared" si="73"/>
        <v>0</v>
      </c>
      <c r="D266" s="1982">
        <f t="shared" si="74"/>
        <v>0</v>
      </c>
      <c r="E266" s="1955">
        <f t="shared" si="74"/>
        <v>0</v>
      </c>
      <c r="F266" s="1971"/>
      <c r="G266" s="1943"/>
      <c r="H266" s="1948"/>
      <c r="I266" s="1943"/>
      <c r="J266" s="1948"/>
      <c r="K266" s="1943"/>
      <c r="L266" s="1948"/>
      <c r="M266" s="1943"/>
      <c r="N266" s="1971"/>
      <c r="O266" s="1945"/>
      <c r="P266" s="2049"/>
    </row>
    <row r="267" spans="1:49" x14ac:dyDescent="0.25">
      <c r="A267" s="2809"/>
      <c r="B267" s="460" t="s">
        <v>172</v>
      </c>
      <c r="C267" s="186">
        <f t="shared" si="73"/>
        <v>0</v>
      </c>
      <c r="D267" s="187">
        <f t="shared" si="74"/>
        <v>0</v>
      </c>
      <c r="E267" s="188">
        <f t="shared" si="74"/>
        <v>0</v>
      </c>
      <c r="F267" s="132"/>
      <c r="G267" s="52"/>
      <c r="H267" s="51"/>
      <c r="I267" s="52"/>
      <c r="J267" s="51"/>
      <c r="K267" s="52"/>
      <c r="L267" s="51"/>
      <c r="M267" s="52"/>
      <c r="N267" s="132"/>
      <c r="O267" s="54"/>
      <c r="P267" s="466"/>
    </row>
    <row r="268" spans="1:49" x14ac:dyDescent="0.25">
      <c r="A268" s="2676"/>
      <c r="B268" s="462" t="s">
        <v>173</v>
      </c>
      <c r="C268" s="265">
        <f t="shared" si="73"/>
        <v>0</v>
      </c>
      <c r="D268" s="463">
        <f t="shared" si="74"/>
        <v>0</v>
      </c>
      <c r="E268" s="287">
        <f t="shared" si="74"/>
        <v>0</v>
      </c>
      <c r="F268" s="143"/>
      <c r="G268" s="62"/>
      <c r="H268" s="27"/>
      <c r="I268" s="62"/>
      <c r="J268" s="27"/>
      <c r="K268" s="62"/>
      <c r="L268" s="27"/>
      <c r="M268" s="62"/>
      <c r="N268" s="143"/>
      <c r="O268" s="64"/>
      <c r="P268" s="467"/>
    </row>
    <row r="269" spans="1:49" x14ac:dyDescent="0.25">
      <c r="A269" s="468" t="s">
        <v>272</v>
      </c>
      <c r="B269" s="469"/>
      <c r="C269" s="469"/>
      <c r="D269" s="469"/>
      <c r="E269" s="469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</row>
    <row r="270" spans="1:49" ht="15" customHeight="1" x14ac:dyDescent="0.25">
      <c r="A270" s="3311" t="s">
        <v>25</v>
      </c>
      <c r="B270" s="3311" t="s">
        <v>273</v>
      </c>
      <c r="C270" s="3312" t="s">
        <v>274</v>
      </c>
      <c r="D270" s="2681"/>
      <c r="E270" s="2682"/>
      <c r="F270" s="3389" t="s">
        <v>6</v>
      </c>
      <c r="G270" s="3209"/>
      <c r="H270" s="3209"/>
      <c r="I270" s="3209"/>
      <c r="J270" s="3209"/>
      <c r="K270" s="3209"/>
      <c r="L270" s="3209"/>
      <c r="M270" s="3209"/>
      <c r="N270" s="3209"/>
      <c r="O270" s="3209"/>
      <c r="P270" s="3209"/>
      <c r="Q270" s="3209"/>
      <c r="R270" s="3209"/>
      <c r="S270" s="3209"/>
      <c r="T270" s="3209"/>
      <c r="U270" s="3209"/>
      <c r="V270" s="3209"/>
      <c r="W270" s="3209"/>
      <c r="X270" s="3209"/>
      <c r="Y270" s="3209"/>
      <c r="Z270" s="3209"/>
      <c r="AA270" s="3209"/>
      <c r="AB270" s="3209"/>
      <c r="AC270" s="3209"/>
      <c r="AD270" s="3209"/>
      <c r="AE270" s="3209"/>
      <c r="AF270" s="3209"/>
      <c r="AG270" s="3209"/>
      <c r="AH270" s="3209"/>
      <c r="AI270" s="3209"/>
      <c r="AJ270" s="3209"/>
      <c r="AK270" s="3209"/>
      <c r="AL270" s="3209"/>
      <c r="AM270" s="3390"/>
      <c r="AN270" s="3393" t="s">
        <v>275</v>
      </c>
      <c r="AO270" s="3209"/>
      <c r="AP270" s="3209"/>
      <c r="AQ270" s="3209"/>
      <c r="AR270" s="3209"/>
      <c r="AS270" s="3209"/>
      <c r="AT270" s="3209"/>
      <c r="AU270" s="3390"/>
      <c r="AV270" s="2682" t="s">
        <v>276</v>
      </c>
      <c r="AW270" s="3319" t="s">
        <v>28</v>
      </c>
    </row>
    <row r="271" spans="1:49" ht="15" customHeight="1" x14ac:dyDescent="0.25">
      <c r="A271" s="2811"/>
      <c r="B271" s="2811"/>
      <c r="C271" s="2683"/>
      <c r="D271" s="2684"/>
      <c r="E271" s="2685"/>
      <c r="F271" s="3389" t="s">
        <v>159</v>
      </c>
      <c r="G271" s="3394"/>
      <c r="H271" s="3389" t="s">
        <v>139</v>
      </c>
      <c r="I271" s="3394"/>
      <c r="J271" s="3389" t="s">
        <v>109</v>
      </c>
      <c r="K271" s="3394"/>
      <c r="L271" s="3389" t="s">
        <v>110</v>
      </c>
      <c r="M271" s="3394"/>
      <c r="N271" s="3389" t="s">
        <v>140</v>
      </c>
      <c r="O271" s="3394"/>
      <c r="P271" s="3391" t="s">
        <v>160</v>
      </c>
      <c r="Q271" s="3392"/>
      <c r="R271" s="3391" t="s">
        <v>161</v>
      </c>
      <c r="S271" s="3392"/>
      <c r="T271" s="3391" t="s">
        <v>162</v>
      </c>
      <c r="U271" s="3392"/>
      <c r="V271" s="3391" t="s">
        <v>163</v>
      </c>
      <c r="W271" s="3392"/>
      <c r="X271" s="3391" t="s">
        <v>164</v>
      </c>
      <c r="Y271" s="3392"/>
      <c r="Z271" s="3391" t="s">
        <v>165</v>
      </c>
      <c r="AA271" s="3392"/>
      <c r="AB271" s="3391" t="s">
        <v>166</v>
      </c>
      <c r="AC271" s="3392"/>
      <c r="AD271" s="3391" t="s">
        <v>167</v>
      </c>
      <c r="AE271" s="3392"/>
      <c r="AF271" s="3391" t="s">
        <v>142</v>
      </c>
      <c r="AG271" s="3392"/>
      <c r="AH271" s="3391" t="s">
        <v>168</v>
      </c>
      <c r="AI271" s="3392"/>
      <c r="AJ271" s="3391" t="s">
        <v>169</v>
      </c>
      <c r="AK271" s="3392"/>
      <c r="AL271" s="3391" t="s">
        <v>124</v>
      </c>
      <c r="AM271" s="3395"/>
      <c r="AN271" s="3393" t="s">
        <v>277</v>
      </c>
      <c r="AO271" s="3394"/>
      <c r="AP271" s="3389" t="s">
        <v>278</v>
      </c>
      <c r="AQ271" s="3394"/>
      <c r="AR271" s="3389" t="s">
        <v>279</v>
      </c>
      <c r="AS271" s="3394"/>
      <c r="AT271" s="3389" t="s">
        <v>280</v>
      </c>
      <c r="AU271" s="3390"/>
      <c r="AV271" s="2692"/>
      <c r="AW271" s="2820"/>
    </row>
    <row r="272" spans="1:49" x14ac:dyDescent="0.25">
      <c r="A272" s="2679"/>
      <c r="B272" s="2679"/>
      <c r="C272" s="2050" t="s">
        <v>17</v>
      </c>
      <c r="D272" s="471" t="s">
        <v>18</v>
      </c>
      <c r="E272" s="1686" t="s">
        <v>19</v>
      </c>
      <c r="F272" s="2050" t="s">
        <v>18</v>
      </c>
      <c r="G272" s="1686" t="s">
        <v>19</v>
      </c>
      <c r="H272" s="2050" t="s">
        <v>18</v>
      </c>
      <c r="I272" s="1686" t="s">
        <v>19</v>
      </c>
      <c r="J272" s="2050" t="s">
        <v>18</v>
      </c>
      <c r="K272" s="1686" t="s">
        <v>19</v>
      </c>
      <c r="L272" s="2050" t="s">
        <v>18</v>
      </c>
      <c r="M272" s="1686" t="s">
        <v>19</v>
      </c>
      <c r="N272" s="2050" t="s">
        <v>18</v>
      </c>
      <c r="O272" s="1686" t="s">
        <v>19</v>
      </c>
      <c r="P272" s="2050" t="s">
        <v>18</v>
      </c>
      <c r="Q272" s="1686" t="s">
        <v>19</v>
      </c>
      <c r="R272" s="2050" t="s">
        <v>18</v>
      </c>
      <c r="S272" s="1686" t="s">
        <v>19</v>
      </c>
      <c r="T272" s="2050" t="s">
        <v>18</v>
      </c>
      <c r="U272" s="1686" t="s">
        <v>19</v>
      </c>
      <c r="V272" s="2050" t="s">
        <v>18</v>
      </c>
      <c r="W272" s="1686" t="s">
        <v>19</v>
      </c>
      <c r="X272" s="2050" t="s">
        <v>18</v>
      </c>
      <c r="Y272" s="1686" t="s">
        <v>19</v>
      </c>
      <c r="Z272" s="2050" t="s">
        <v>18</v>
      </c>
      <c r="AA272" s="1686" t="s">
        <v>19</v>
      </c>
      <c r="AB272" s="2050" t="s">
        <v>18</v>
      </c>
      <c r="AC272" s="1686" t="s">
        <v>19</v>
      </c>
      <c r="AD272" s="2050" t="s">
        <v>18</v>
      </c>
      <c r="AE272" s="1686" t="s">
        <v>19</v>
      </c>
      <c r="AF272" s="2050" t="s">
        <v>18</v>
      </c>
      <c r="AG272" s="1686" t="s">
        <v>19</v>
      </c>
      <c r="AH272" s="2050" t="s">
        <v>18</v>
      </c>
      <c r="AI272" s="1686" t="s">
        <v>19</v>
      </c>
      <c r="AJ272" s="2050" t="s">
        <v>18</v>
      </c>
      <c r="AK272" s="1686" t="s">
        <v>19</v>
      </c>
      <c r="AL272" s="2050" t="s">
        <v>18</v>
      </c>
      <c r="AM272" s="473" t="s">
        <v>19</v>
      </c>
      <c r="AN272" s="2050" t="s">
        <v>18</v>
      </c>
      <c r="AO272" s="1686" t="s">
        <v>19</v>
      </c>
      <c r="AP272" s="2050" t="s">
        <v>18</v>
      </c>
      <c r="AQ272" s="1686" t="s">
        <v>19</v>
      </c>
      <c r="AR272" s="2050" t="s">
        <v>18</v>
      </c>
      <c r="AS272" s="1686" t="s">
        <v>19</v>
      </c>
      <c r="AT272" s="2050" t="s">
        <v>18</v>
      </c>
      <c r="AU272" s="473" t="s">
        <v>19</v>
      </c>
      <c r="AV272" s="2685"/>
      <c r="AW272" s="2695"/>
    </row>
    <row r="273" spans="1:90" ht="15" customHeight="1" x14ac:dyDescent="0.25">
      <c r="A273" s="2698" t="s">
        <v>281</v>
      </c>
      <c r="B273" s="2051" t="s">
        <v>282</v>
      </c>
      <c r="C273" s="2052">
        <f t="shared" ref="C273:C321" si="75">SUM(D273,E273)</f>
        <v>0</v>
      </c>
      <c r="D273" s="2053">
        <f t="shared" ref="D273:E304" si="76">SUM(F273,H273,J273,L273,N273,P273,R273,T273,V273,X273,Z273,AB273,AD273,AF273,AH273,AJ273,AL273)</f>
        <v>0</v>
      </c>
      <c r="E273" s="2054">
        <f t="shared" si="76"/>
        <v>0</v>
      </c>
      <c r="F273" s="2055"/>
      <c r="G273" s="2056"/>
      <c r="H273" s="2055"/>
      <c r="I273" s="2056"/>
      <c r="J273" s="2055"/>
      <c r="K273" s="2056"/>
      <c r="L273" s="2055"/>
      <c r="M273" s="2056"/>
      <c r="N273" s="2055"/>
      <c r="O273" s="2056"/>
      <c r="P273" s="2055"/>
      <c r="Q273" s="2056"/>
      <c r="R273" s="2055"/>
      <c r="S273" s="2056"/>
      <c r="T273" s="2055"/>
      <c r="U273" s="2056"/>
      <c r="V273" s="2055"/>
      <c r="W273" s="2056"/>
      <c r="X273" s="2055"/>
      <c r="Y273" s="2056"/>
      <c r="Z273" s="2055"/>
      <c r="AA273" s="2056"/>
      <c r="AB273" s="2055"/>
      <c r="AC273" s="2056"/>
      <c r="AD273" s="2055"/>
      <c r="AE273" s="2056"/>
      <c r="AF273" s="2055"/>
      <c r="AG273" s="2056"/>
      <c r="AH273" s="2055"/>
      <c r="AI273" s="2056"/>
      <c r="AJ273" s="2055"/>
      <c r="AK273" s="2056"/>
      <c r="AL273" s="2055"/>
      <c r="AM273" s="2057"/>
      <c r="AN273" s="2052"/>
      <c r="AO273" s="2052"/>
      <c r="AP273" s="2055"/>
      <c r="AQ273" s="2056"/>
      <c r="AR273" s="2055"/>
      <c r="AS273" s="2056"/>
      <c r="AT273" s="2055"/>
      <c r="AU273" s="2057"/>
      <c r="AV273" s="2058"/>
      <c r="AW273" s="2059"/>
      <c r="AX273" s="318" t="str">
        <f>$CA273&amp;CB273</f>
        <v/>
      </c>
      <c r="CA273" s="172" t="str">
        <f>IF(AND($C273&lt;&gt;0,AV273=""),"* No olvide ingresar la columna "&amp;AV$270&amp;""&amp;" (Digite CERO si no tiene).  ",IF(AV273&gt;$C273,"* El Número de Niños, Niñas, Adolescentes y Jóvenes SENAME no puede superar el Total. ",""))</f>
        <v/>
      </c>
      <c r="CB273" s="172" t="str">
        <f>IF(AND($C273&lt;&gt;0,AW273=""),"* No olvide ingresar la columna "&amp;AW$270&amp;""&amp;" (Digite CERO si no tiene).  ",IF(AW273&gt;$C273,"* El Número de Pueblos Originarios no puede superar el Total. ",""))</f>
        <v/>
      </c>
      <c r="CC273" s="14"/>
      <c r="CD273" s="14"/>
      <c r="CK273" s="319">
        <f>IF(AND($C273&lt;&gt;0,AV273=""),1,IF(AV273&gt;$C273,1,0))</f>
        <v>0</v>
      </c>
      <c r="CL273" s="319">
        <f>IF(AND($C273&lt;&gt;0,AW273=""),1,IF(AW273&gt;$C273,1,0))</f>
        <v>0</v>
      </c>
    </row>
    <row r="274" spans="1:90" x14ac:dyDescent="0.25">
      <c r="A274" s="2699"/>
      <c r="B274" s="483" t="s">
        <v>283</v>
      </c>
      <c r="C274" s="484">
        <f t="shared" si="75"/>
        <v>0</v>
      </c>
      <c r="D274" s="485">
        <f t="shared" si="76"/>
        <v>0</v>
      </c>
      <c r="E274" s="486">
        <f t="shared" si="76"/>
        <v>0</v>
      </c>
      <c r="F274" s="487"/>
      <c r="G274" s="488"/>
      <c r="H274" s="487"/>
      <c r="I274" s="488"/>
      <c r="J274" s="487"/>
      <c r="K274" s="488"/>
      <c r="L274" s="487"/>
      <c r="M274" s="488"/>
      <c r="N274" s="487"/>
      <c r="O274" s="488"/>
      <c r="P274" s="487"/>
      <c r="Q274" s="488"/>
      <c r="R274" s="487"/>
      <c r="S274" s="488"/>
      <c r="T274" s="487"/>
      <c r="U274" s="488"/>
      <c r="V274" s="487"/>
      <c r="W274" s="488"/>
      <c r="X274" s="487"/>
      <c r="Y274" s="488"/>
      <c r="Z274" s="487"/>
      <c r="AA274" s="488"/>
      <c r="AB274" s="487"/>
      <c r="AC274" s="488"/>
      <c r="AD274" s="487"/>
      <c r="AE274" s="488"/>
      <c r="AF274" s="487"/>
      <c r="AG274" s="488"/>
      <c r="AH274" s="487"/>
      <c r="AI274" s="488"/>
      <c r="AJ274" s="487"/>
      <c r="AK274" s="488"/>
      <c r="AL274" s="487"/>
      <c r="AM274" s="489"/>
      <c r="AN274" s="484"/>
      <c r="AO274" s="484"/>
      <c r="AP274" s="487"/>
      <c r="AQ274" s="488"/>
      <c r="AR274" s="487"/>
      <c r="AS274" s="488"/>
      <c r="AT274" s="487"/>
      <c r="AU274" s="489"/>
      <c r="AV274" s="490"/>
      <c r="AW274" s="491"/>
      <c r="AX274" s="318" t="str">
        <f>$CA274&amp;CB274</f>
        <v/>
      </c>
      <c r="CA274" s="172" t="str">
        <f>IF(AND($C274&lt;&gt;0,AV274=""),"* No olvide ingresar la columna "&amp;AV$270&amp;""&amp;" (Digite CERO si no tiene).  ",IF(AV274&gt;$C274,"* El Número de Niños, Niñas, Adolescentes y Jóvenes SENAME no puede superar el Total. ",""))</f>
        <v/>
      </c>
      <c r="CB274" s="172" t="str">
        <f>IF(AND($C274&lt;&gt;0,AW274=""),"* No olvide ingresar la columna "&amp;AW$270&amp;""&amp;" (Digite CERO si no tiene).  ",IF(AW274&gt;$C274,"* El Número de Pueblos Originarios no puede superar el Total. ",""))</f>
        <v/>
      </c>
      <c r="CC274" s="14"/>
      <c r="CD274" s="14"/>
      <c r="CK274" s="319">
        <f>IF(AND($C274&lt;&gt;0,AV274=""),1,IF(AV274&gt;$C274,1,0))</f>
        <v>0</v>
      </c>
      <c r="CL274" s="319">
        <f>IF(AND($C274&lt;&gt;0,AW274=""),1,IF(AW274&gt;$C274,1,0))</f>
        <v>0</v>
      </c>
    </row>
    <row r="275" spans="1:90" x14ac:dyDescent="0.25">
      <c r="A275" s="2700"/>
      <c r="B275" s="2060" t="s">
        <v>284</v>
      </c>
      <c r="C275" s="2061">
        <f t="shared" si="75"/>
        <v>0</v>
      </c>
      <c r="D275" s="2062">
        <f t="shared" si="76"/>
        <v>0</v>
      </c>
      <c r="E275" s="2063">
        <f t="shared" si="76"/>
        <v>0</v>
      </c>
      <c r="F275" s="2064">
        <f t="shared" ref="F275:AW275" si="77">SUM(F273:F274)</f>
        <v>0</v>
      </c>
      <c r="G275" s="2065">
        <f t="shared" si="77"/>
        <v>0</v>
      </c>
      <c r="H275" s="2064">
        <f t="shared" si="77"/>
        <v>0</v>
      </c>
      <c r="I275" s="2065">
        <f t="shared" si="77"/>
        <v>0</v>
      </c>
      <c r="J275" s="2064">
        <f t="shared" si="77"/>
        <v>0</v>
      </c>
      <c r="K275" s="2066">
        <f t="shared" si="77"/>
        <v>0</v>
      </c>
      <c r="L275" s="2064">
        <f t="shared" si="77"/>
        <v>0</v>
      </c>
      <c r="M275" s="2066">
        <f t="shared" si="77"/>
        <v>0</v>
      </c>
      <c r="N275" s="2064">
        <f t="shared" si="77"/>
        <v>0</v>
      </c>
      <c r="O275" s="2066">
        <f t="shared" si="77"/>
        <v>0</v>
      </c>
      <c r="P275" s="2064">
        <f t="shared" si="77"/>
        <v>0</v>
      </c>
      <c r="Q275" s="2066">
        <f t="shared" si="77"/>
        <v>0</v>
      </c>
      <c r="R275" s="2064">
        <f t="shared" si="77"/>
        <v>0</v>
      </c>
      <c r="S275" s="2066">
        <f t="shared" si="77"/>
        <v>0</v>
      </c>
      <c r="T275" s="2064">
        <f t="shared" si="77"/>
        <v>0</v>
      </c>
      <c r="U275" s="2066">
        <f t="shared" si="77"/>
        <v>0</v>
      </c>
      <c r="V275" s="2064">
        <f t="shared" si="77"/>
        <v>0</v>
      </c>
      <c r="W275" s="2066">
        <f t="shared" si="77"/>
        <v>0</v>
      </c>
      <c r="X275" s="2064">
        <f t="shared" si="77"/>
        <v>0</v>
      </c>
      <c r="Y275" s="2066">
        <f t="shared" si="77"/>
        <v>0</v>
      </c>
      <c r="Z275" s="2064">
        <f t="shared" si="77"/>
        <v>0</v>
      </c>
      <c r="AA275" s="2066">
        <f t="shared" si="77"/>
        <v>0</v>
      </c>
      <c r="AB275" s="2064">
        <f t="shared" si="77"/>
        <v>0</v>
      </c>
      <c r="AC275" s="2066">
        <f t="shared" si="77"/>
        <v>0</v>
      </c>
      <c r="AD275" s="2064">
        <f t="shared" si="77"/>
        <v>0</v>
      </c>
      <c r="AE275" s="2066">
        <f t="shared" si="77"/>
        <v>0</v>
      </c>
      <c r="AF275" s="2064">
        <f t="shared" si="77"/>
        <v>0</v>
      </c>
      <c r="AG275" s="2066">
        <f t="shared" si="77"/>
        <v>0</v>
      </c>
      <c r="AH275" s="2064">
        <f t="shared" si="77"/>
        <v>0</v>
      </c>
      <c r="AI275" s="2066">
        <f t="shared" si="77"/>
        <v>0</v>
      </c>
      <c r="AJ275" s="2064">
        <f t="shared" si="77"/>
        <v>0</v>
      </c>
      <c r="AK275" s="2066">
        <f t="shared" si="77"/>
        <v>0</v>
      </c>
      <c r="AL275" s="2067">
        <f t="shared" si="77"/>
        <v>0</v>
      </c>
      <c r="AM275" s="2068">
        <f t="shared" si="77"/>
        <v>0</v>
      </c>
      <c r="AN275" s="2061">
        <f t="shared" si="77"/>
        <v>0</v>
      </c>
      <c r="AO275" s="2061">
        <f t="shared" si="77"/>
        <v>0</v>
      </c>
      <c r="AP275" s="2064">
        <f t="shared" si="77"/>
        <v>0</v>
      </c>
      <c r="AQ275" s="2066">
        <f t="shared" si="77"/>
        <v>0</v>
      </c>
      <c r="AR275" s="2064">
        <f t="shared" si="77"/>
        <v>0</v>
      </c>
      <c r="AS275" s="2066">
        <f t="shared" si="77"/>
        <v>0</v>
      </c>
      <c r="AT275" s="2067">
        <f t="shared" si="77"/>
        <v>0</v>
      </c>
      <c r="AU275" s="2068">
        <f t="shared" si="77"/>
        <v>0</v>
      </c>
      <c r="AV275" s="2065">
        <f t="shared" si="77"/>
        <v>0</v>
      </c>
      <c r="AW275" s="2069">
        <f t="shared" si="77"/>
        <v>0</v>
      </c>
    </row>
    <row r="276" spans="1:90" ht="15" customHeight="1" x14ac:dyDescent="0.25">
      <c r="A276" s="2698" t="s">
        <v>285</v>
      </c>
      <c r="B276" s="2051" t="s">
        <v>282</v>
      </c>
      <c r="C276" s="2052">
        <f t="shared" si="75"/>
        <v>0</v>
      </c>
      <c r="D276" s="2053">
        <f t="shared" si="76"/>
        <v>0</v>
      </c>
      <c r="E276" s="2054">
        <f t="shared" si="76"/>
        <v>0</v>
      </c>
      <c r="F276" s="2055"/>
      <c r="G276" s="2056"/>
      <c r="H276" s="2055"/>
      <c r="I276" s="2056"/>
      <c r="J276" s="2055"/>
      <c r="K276" s="2056"/>
      <c r="L276" s="2055"/>
      <c r="M276" s="2056"/>
      <c r="N276" s="2055"/>
      <c r="O276" s="2056"/>
      <c r="P276" s="2055"/>
      <c r="Q276" s="2056"/>
      <c r="R276" s="2055"/>
      <c r="S276" s="2056"/>
      <c r="T276" s="2055"/>
      <c r="U276" s="2056"/>
      <c r="V276" s="2055"/>
      <c r="W276" s="2056"/>
      <c r="X276" s="2055"/>
      <c r="Y276" s="2056"/>
      <c r="Z276" s="2055"/>
      <c r="AA276" s="2056"/>
      <c r="AB276" s="2055"/>
      <c r="AC276" s="2056"/>
      <c r="AD276" s="2055"/>
      <c r="AE276" s="2056"/>
      <c r="AF276" s="2055"/>
      <c r="AG276" s="2056"/>
      <c r="AH276" s="2055"/>
      <c r="AI276" s="2056"/>
      <c r="AJ276" s="2055"/>
      <c r="AK276" s="2056"/>
      <c r="AL276" s="2055"/>
      <c r="AM276" s="2057"/>
      <c r="AN276" s="2070"/>
      <c r="AO276" s="2070"/>
      <c r="AP276" s="2071"/>
      <c r="AQ276" s="2072"/>
      <c r="AR276" s="2071"/>
      <c r="AS276" s="2072"/>
      <c r="AT276" s="2071"/>
      <c r="AU276" s="2073"/>
      <c r="AV276" s="2074"/>
      <c r="AW276" s="2049"/>
    </row>
    <row r="277" spans="1:90" x14ac:dyDescent="0.25">
      <c r="A277" s="2699"/>
      <c r="B277" s="483" t="s">
        <v>283</v>
      </c>
      <c r="C277" s="484">
        <f t="shared" si="75"/>
        <v>0</v>
      </c>
      <c r="D277" s="485">
        <f t="shared" si="76"/>
        <v>0</v>
      </c>
      <c r="E277" s="486">
        <f t="shared" si="76"/>
        <v>0</v>
      </c>
      <c r="F277" s="487"/>
      <c r="G277" s="488"/>
      <c r="H277" s="487"/>
      <c r="I277" s="488"/>
      <c r="J277" s="487"/>
      <c r="K277" s="488"/>
      <c r="L277" s="487"/>
      <c r="M277" s="488"/>
      <c r="N277" s="487"/>
      <c r="O277" s="488"/>
      <c r="P277" s="487"/>
      <c r="Q277" s="488"/>
      <c r="R277" s="487"/>
      <c r="S277" s="488"/>
      <c r="T277" s="487"/>
      <c r="U277" s="488"/>
      <c r="V277" s="487"/>
      <c r="W277" s="488"/>
      <c r="X277" s="487"/>
      <c r="Y277" s="488"/>
      <c r="Z277" s="487"/>
      <c r="AA277" s="488"/>
      <c r="AB277" s="487"/>
      <c r="AC277" s="488"/>
      <c r="AD277" s="487"/>
      <c r="AE277" s="488"/>
      <c r="AF277" s="487"/>
      <c r="AG277" s="488"/>
      <c r="AH277" s="487"/>
      <c r="AI277" s="488"/>
      <c r="AJ277" s="487"/>
      <c r="AK277" s="488"/>
      <c r="AL277" s="487"/>
      <c r="AM277" s="489"/>
      <c r="AN277" s="497"/>
      <c r="AO277" s="497"/>
      <c r="AP277" s="498"/>
      <c r="AQ277" s="499"/>
      <c r="AR277" s="498"/>
      <c r="AS277" s="499"/>
      <c r="AT277" s="498"/>
      <c r="AU277" s="500"/>
      <c r="AV277" s="501"/>
      <c r="AW277" s="502"/>
    </row>
    <row r="278" spans="1:90" x14ac:dyDescent="0.25">
      <c r="A278" s="2699"/>
      <c r="B278" s="503" t="s">
        <v>286</v>
      </c>
      <c r="C278" s="504">
        <f t="shared" si="75"/>
        <v>0</v>
      </c>
      <c r="D278" s="505">
        <f t="shared" si="76"/>
        <v>0</v>
      </c>
      <c r="E278" s="506">
        <f t="shared" si="76"/>
        <v>0</v>
      </c>
      <c r="F278" s="507"/>
      <c r="G278" s="508"/>
      <c r="H278" s="507"/>
      <c r="I278" s="508"/>
      <c r="J278" s="507"/>
      <c r="K278" s="508"/>
      <c r="L278" s="507"/>
      <c r="M278" s="508"/>
      <c r="N278" s="507"/>
      <c r="O278" s="508"/>
      <c r="P278" s="507"/>
      <c r="Q278" s="508"/>
      <c r="R278" s="507"/>
      <c r="S278" s="508"/>
      <c r="T278" s="507"/>
      <c r="U278" s="508"/>
      <c r="V278" s="507"/>
      <c r="W278" s="508"/>
      <c r="X278" s="507"/>
      <c r="Y278" s="508"/>
      <c r="Z278" s="507"/>
      <c r="AA278" s="508"/>
      <c r="AB278" s="507"/>
      <c r="AC278" s="508"/>
      <c r="AD278" s="507"/>
      <c r="AE278" s="508"/>
      <c r="AF278" s="507"/>
      <c r="AG278" s="508"/>
      <c r="AH278" s="507"/>
      <c r="AI278" s="508"/>
      <c r="AJ278" s="507"/>
      <c r="AK278" s="508"/>
      <c r="AL278" s="507"/>
      <c r="AM278" s="509"/>
      <c r="AN278" s="510"/>
      <c r="AO278" s="510"/>
      <c r="AP278" s="511"/>
      <c r="AQ278" s="512"/>
      <c r="AR278" s="511"/>
      <c r="AS278" s="512"/>
      <c r="AT278" s="511"/>
      <c r="AU278" s="513"/>
      <c r="AV278" s="514"/>
      <c r="AW278" s="466"/>
    </row>
    <row r="279" spans="1:90" x14ac:dyDescent="0.25">
      <c r="A279" s="2699"/>
      <c r="B279" s="503" t="s">
        <v>287</v>
      </c>
      <c r="C279" s="504">
        <f t="shared" si="75"/>
        <v>0</v>
      </c>
      <c r="D279" s="505">
        <f t="shared" si="76"/>
        <v>0</v>
      </c>
      <c r="E279" s="506">
        <f t="shared" si="76"/>
        <v>0</v>
      </c>
      <c r="F279" s="507"/>
      <c r="G279" s="508"/>
      <c r="H279" s="507"/>
      <c r="I279" s="508"/>
      <c r="J279" s="507"/>
      <c r="K279" s="508"/>
      <c r="L279" s="507"/>
      <c r="M279" s="508"/>
      <c r="N279" s="507"/>
      <c r="O279" s="508"/>
      <c r="P279" s="507"/>
      <c r="Q279" s="508"/>
      <c r="R279" s="507"/>
      <c r="S279" s="508"/>
      <c r="T279" s="507"/>
      <c r="U279" s="508"/>
      <c r="V279" s="507"/>
      <c r="W279" s="508"/>
      <c r="X279" s="507"/>
      <c r="Y279" s="508"/>
      <c r="Z279" s="507"/>
      <c r="AA279" s="508"/>
      <c r="AB279" s="507"/>
      <c r="AC279" s="508"/>
      <c r="AD279" s="507"/>
      <c r="AE279" s="508"/>
      <c r="AF279" s="507"/>
      <c r="AG279" s="508"/>
      <c r="AH279" s="507"/>
      <c r="AI279" s="508"/>
      <c r="AJ279" s="507"/>
      <c r="AK279" s="508"/>
      <c r="AL279" s="507"/>
      <c r="AM279" s="509"/>
      <c r="AN279" s="510"/>
      <c r="AO279" s="510"/>
      <c r="AP279" s="511"/>
      <c r="AQ279" s="512"/>
      <c r="AR279" s="511"/>
      <c r="AS279" s="512"/>
      <c r="AT279" s="511"/>
      <c r="AU279" s="513"/>
      <c r="AV279" s="514"/>
      <c r="AW279" s="466"/>
    </row>
    <row r="280" spans="1:90" ht="21" x14ac:dyDescent="0.25">
      <c r="A280" s="2699"/>
      <c r="B280" s="503" t="s">
        <v>288</v>
      </c>
      <c r="C280" s="504">
        <f t="shared" si="75"/>
        <v>0</v>
      </c>
      <c r="D280" s="505">
        <f t="shared" si="76"/>
        <v>0</v>
      </c>
      <c r="E280" s="506">
        <f t="shared" si="76"/>
        <v>0</v>
      </c>
      <c r="F280" s="507"/>
      <c r="G280" s="508"/>
      <c r="H280" s="507"/>
      <c r="I280" s="508"/>
      <c r="J280" s="507"/>
      <c r="K280" s="508"/>
      <c r="L280" s="507"/>
      <c r="M280" s="508"/>
      <c r="N280" s="507"/>
      <c r="O280" s="508"/>
      <c r="P280" s="507"/>
      <c r="Q280" s="508"/>
      <c r="R280" s="507"/>
      <c r="S280" s="508"/>
      <c r="T280" s="507"/>
      <c r="U280" s="508"/>
      <c r="V280" s="507"/>
      <c r="W280" s="508"/>
      <c r="X280" s="507"/>
      <c r="Y280" s="508"/>
      <c r="Z280" s="507"/>
      <c r="AA280" s="508"/>
      <c r="AB280" s="507"/>
      <c r="AC280" s="508"/>
      <c r="AD280" s="507"/>
      <c r="AE280" s="508"/>
      <c r="AF280" s="507"/>
      <c r="AG280" s="508"/>
      <c r="AH280" s="507"/>
      <c r="AI280" s="508"/>
      <c r="AJ280" s="507"/>
      <c r="AK280" s="508"/>
      <c r="AL280" s="507"/>
      <c r="AM280" s="509"/>
      <c r="AN280" s="510"/>
      <c r="AO280" s="510"/>
      <c r="AP280" s="511"/>
      <c r="AQ280" s="512"/>
      <c r="AR280" s="511"/>
      <c r="AS280" s="512"/>
      <c r="AT280" s="511"/>
      <c r="AU280" s="513"/>
      <c r="AV280" s="514"/>
      <c r="AW280" s="466"/>
    </row>
    <row r="281" spans="1:90" x14ac:dyDescent="0.25">
      <c r="A281" s="2699"/>
      <c r="B281" s="503" t="s">
        <v>289</v>
      </c>
      <c r="C281" s="504">
        <f t="shared" si="75"/>
        <v>0</v>
      </c>
      <c r="D281" s="505">
        <f t="shared" si="76"/>
        <v>0</v>
      </c>
      <c r="E281" s="506">
        <f t="shared" si="76"/>
        <v>0</v>
      </c>
      <c r="F281" s="507"/>
      <c r="G281" s="508"/>
      <c r="H281" s="507"/>
      <c r="I281" s="508"/>
      <c r="J281" s="507"/>
      <c r="K281" s="508"/>
      <c r="L281" s="507"/>
      <c r="M281" s="508"/>
      <c r="N281" s="507"/>
      <c r="O281" s="508"/>
      <c r="P281" s="507"/>
      <c r="Q281" s="508"/>
      <c r="R281" s="507"/>
      <c r="S281" s="508"/>
      <c r="T281" s="507"/>
      <c r="U281" s="508"/>
      <c r="V281" s="507"/>
      <c r="W281" s="508"/>
      <c r="X281" s="507"/>
      <c r="Y281" s="508"/>
      <c r="Z281" s="507"/>
      <c r="AA281" s="508"/>
      <c r="AB281" s="507"/>
      <c r="AC281" s="508"/>
      <c r="AD281" s="507"/>
      <c r="AE281" s="508"/>
      <c r="AF281" s="507"/>
      <c r="AG281" s="508"/>
      <c r="AH281" s="507"/>
      <c r="AI281" s="508"/>
      <c r="AJ281" s="507"/>
      <c r="AK281" s="508"/>
      <c r="AL281" s="507"/>
      <c r="AM281" s="509"/>
      <c r="AN281" s="510"/>
      <c r="AO281" s="510"/>
      <c r="AP281" s="511"/>
      <c r="AQ281" s="512"/>
      <c r="AR281" s="511"/>
      <c r="AS281" s="512"/>
      <c r="AT281" s="511"/>
      <c r="AU281" s="513"/>
      <c r="AV281" s="514"/>
      <c r="AW281" s="466"/>
    </row>
    <row r="282" spans="1:90" x14ac:dyDescent="0.25">
      <c r="A282" s="2700"/>
      <c r="B282" s="2060" t="s">
        <v>284</v>
      </c>
      <c r="C282" s="2061">
        <f t="shared" si="75"/>
        <v>0</v>
      </c>
      <c r="D282" s="2062">
        <f t="shared" si="76"/>
        <v>0</v>
      </c>
      <c r="E282" s="2063">
        <f t="shared" si="76"/>
        <v>0</v>
      </c>
      <c r="F282" s="2064">
        <f t="shared" ref="F282:AM282" si="78">SUM(F276:F281)</f>
        <v>0</v>
      </c>
      <c r="G282" s="2065">
        <f t="shared" si="78"/>
        <v>0</v>
      </c>
      <c r="H282" s="2064">
        <f t="shared" si="78"/>
        <v>0</v>
      </c>
      <c r="I282" s="2065">
        <f t="shared" si="78"/>
        <v>0</v>
      </c>
      <c r="J282" s="2064">
        <f t="shared" si="78"/>
        <v>0</v>
      </c>
      <c r="K282" s="2066">
        <f t="shared" si="78"/>
        <v>0</v>
      </c>
      <c r="L282" s="2064">
        <f t="shared" si="78"/>
        <v>0</v>
      </c>
      <c r="M282" s="2066">
        <f t="shared" si="78"/>
        <v>0</v>
      </c>
      <c r="N282" s="2064">
        <f t="shared" si="78"/>
        <v>0</v>
      </c>
      <c r="O282" s="2066">
        <f t="shared" si="78"/>
        <v>0</v>
      </c>
      <c r="P282" s="2064">
        <f t="shared" si="78"/>
        <v>0</v>
      </c>
      <c r="Q282" s="2066">
        <f t="shared" si="78"/>
        <v>0</v>
      </c>
      <c r="R282" s="2064">
        <f t="shared" si="78"/>
        <v>0</v>
      </c>
      <c r="S282" s="2066">
        <f t="shared" si="78"/>
        <v>0</v>
      </c>
      <c r="T282" s="2064">
        <f t="shared" si="78"/>
        <v>0</v>
      </c>
      <c r="U282" s="2066">
        <f t="shared" si="78"/>
        <v>0</v>
      </c>
      <c r="V282" s="2064">
        <f t="shared" si="78"/>
        <v>0</v>
      </c>
      <c r="W282" s="2066">
        <f t="shared" si="78"/>
        <v>0</v>
      </c>
      <c r="X282" s="2064">
        <f t="shared" si="78"/>
        <v>0</v>
      </c>
      <c r="Y282" s="2066">
        <f t="shared" si="78"/>
        <v>0</v>
      </c>
      <c r="Z282" s="2064">
        <f t="shared" si="78"/>
        <v>0</v>
      </c>
      <c r="AA282" s="2066">
        <f t="shared" si="78"/>
        <v>0</v>
      </c>
      <c r="AB282" s="2064">
        <f t="shared" si="78"/>
        <v>0</v>
      </c>
      <c r="AC282" s="2066">
        <f t="shared" si="78"/>
        <v>0</v>
      </c>
      <c r="AD282" s="2064">
        <f t="shared" si="78"/>
        <v>0</v>
      </c>
      <c r="AE282" s="2066">
        <f t="shared" si="78"/>
        <v>0</v>
      </c>
      <c r="AF282" s="2064">
        <f t="shared" si="78"/>
        <v>0</v>
      </c>
      <c r="AG282" s="2066">
        <f t="shared" si="78"/>
        <v>0</v>
      </c>
      <c r="AH282" s="2064">
        <f t="shared" si="78"/>
        <v>0</v>
      </c>
      <c r="AI282" s="2066">
        <f t="shared" si="78"/>
        <v>0</v>
      </c>
      <c r="AJ282" s="2064">
        <f t="shared" si="78"/>
        <v>0</v>
      </c>
      <c r="AK282" s="2066">
        <f t="shared" si="78"/>
        <v>0</v>
      </c>
      <c r="AL282" s="2067">
        <f t="shared" si="78"/>
        <v>0</v>
      </c>
      <c r="AM282" s="2068">
        <f t="shared" si="78"/>
        <v>0</v>
      </c>
      <c r="AN282" s="2075"/>
      <c r="AO282" s="2075"/>
      <c r="AP282" s="2076"/>
      <c r="AQ282" s="2077"/>
      <c r="AR282" s="2076"/>
      <c r="AS282" s="2077"/>
      <c r="AT282" s="2078"/>
      <c r="AU282" s="2079"/>
      <c r="AV282" s="2080"/>
      <c r="AW282" s="2081"/>
    </row>
    <row r="283" spans="1:90" ht="15" customHeight="1" x14ac:dyDescent="0.25">
      <c r="A283" s="2698" t="s">
        <v>290</v>
      </c>
      <c r="B283" s="2051" t="s">
        <v>282</v>
      </c>
      <c r="C283" s="2052">
        <f t="shared" si="75"/>
        <v>0</v>
      </c>
      <c r="D283" s="2053">
        <f t="shared" si="76"/>
        <v>0</v>
      </c>
      <c r="E283" s="2054">
        <f t="shared" si="76"/>
        <v>0</v>
      </c>
      <c r="F283" s="2055"/>
      <c r="G283" s="2056"/>
      <c r="H283" s="2055"/>
      <c r="I283" s="2056"/>
      <c r="J283" s="2055"/>
      <c r="K283" s="2056"/>
      <c r="L283" s="2055"/>
      <c r="M283" s="2056"/>
      <c r="N283" s="2055"/>
      <c r="O283" s="2056"/>
      <c r="P283" s="2055"/>
      <c r="Q283" s="2056"/>
      <c r="R283" s="2055"/>
      <c r="S283" s="2056"/>
      <c r="T283" s="2055"/>
      <c r="U283" s="2056"/>
      <c r="V283" s="2055"/>
      <c r="W283" s="2056"/>
      <c r="X283" s="2055"/>
      <c r="Y283" s="2056"/>
      <c r="Z283" s="2055"/>
      <c r="AA283" s="2056"/>
      <c r="AB283" s="2055"/>
      <c r="AC283" s="2056"/>
      <c r="AD283" s="2055"/>
      <c r="AE283" s="2056"/>
      <c r="AF283" s="2055"/>
      <c r="AG283" s="2056"/>
      <c r="AH283" s="2055"/>
      <c r="AI283" s="2056"/>
      <c r="AJ283" s="2055"/>
      <c r="AK283" s="2056"/>
      <c r="AL283" s="2055"/>
      <c r="AM283" s="2057"/>
      <c r="AN283" s="2070"/>
      <c r="AO283" s="2070"/>
      <c r="AP283" s="2071"/>
      <c r="AQ283" s="2072"/>
      <c r="AR283" s="2071"/>
      <c r="AS283" s="2072"/>
      <c r="AT283" s="2071"/>
      <c r="AU283" s="2073"/>
      <c r="AV283" s="2074"/>
      <c r="AW283" s="2049"/>
    </row>
    <row r="284" spans="1:90" x14ac:dyDescent="0.25">
      <c r="A284" s="2699"/>
      <c r="B284" s="483" t="s">
        <v>283</v>
      </c>
      <c r="C284" s="484">
        <f t="shared" si="75"/>
        <v>0</v>
      </c>
      <c r="D284" s="485">
        <f t="shared" si="76"/>
        <v>0</v>
      </c>
      <c r="E284" s="486">
        <f t="shared" si="76"/>
        <v>0</v>
      </c>
      <c r="F284" s="487"/>
      <c r="G284" s="488"/>
      <c r="H284" s="487"/>
      <c r="I284" s="488"/>
      <c r="J284" s="487"/>
      <c r="K284" s="488"/>
      <c r="L284" s="487"/>
      <c r="M284" s="488"/>
      <c r="N284" s="487"/>
      <c r="O284" s="488"/>
      <c r="P284" s="487"/>
      <c r="Q284" s="488"/>
      <c r="R284" s="487"/>
      <c r="S284" s="488"/>
      <c r="T284" s="487"/>
      <c r="U284" s="488"/>
      <c r="V284" s="487"/>
      <c r="W284" s="488"/>
      <c r="X284" s="487"/>
      <c r="Y284" s="488"/>
      <c r="Z284" s="487"/>
      <c r="AA284" s="488"/>
      <c r="AB284" s="487"/>
      <c r="AC284" s="488"/>
      <c r="AD284" s="487"/>
      <c r="AE284" s="488"/>
      <c r="AF284" s="487"/>
      <c r="AG284" s="488"/>
      <c r="AH284" s="487"/>
      <c r="AI284" s="488"/>
      <c r="AJ284" s="487"/>
      <c r="AK284" s="488"/>
      <c r="AL284" s="487"/>
      <c r="AM284" s="489"/>
      <c r="AN284" s="497"/>
      <c r="AO284" s="497"/>
      <c r="AP284" s="498"/>
      <c r="AQ284" s="499"/>
      <c r="AR284" s="498"/>
      <c r="AS284" s="499"/>
      <c r="AT284" s="498"/>
      <c r="AU284" s="500"/>
      <c r="AV284" s="501"/>
      <c r="AW284" s="502"/>
    </row>
    <row r="285" spans="1:90" x14ac:dyDescent="0.25">
      <c r="A285" s="2699"/>
      <c r="B285" s="503" t="s">
        <v>286</v>
      </c>
      <c r="C285" s="504">
        <f t="shared" si="75"/>
        <v>0</v>
      </c>
      <c r="D285" s="505">
        <f t="shared" si="76"/>
        <v>0</v>
      </c>
      <c r="E285" s="506">
        <f t="shared" si="76"/>
        <v>0</v>
      </c>
      <c r="F285" s="507"/>
      <c r="G285" s="508"/>
      <c r="H285" s="507"/>
      <c r="I285" s="508"/>
      <c r="J285" s="507"/>
      <c r="K285" s="508"/>
      <c r="L285" s="507"/>
      <c r="M285" s="508"/>
      <c r="N285" s="507"/>
      <c r="O285" s="508"/>
      <c r="P285" s="507"/>
      <c r="Q285" s="508"/>
      <c r="R285" s="507"/>
      <c r="S285" s="508"/>
      <c r="T285" s="507"/>
      <c r="U285" s="508"/>
      <c r="V285" s="507"/>
      <c r="W285" s="508"/>
      <c r="X285" s="507"/>
      <c r="Y285" s="508"/>
      <c r="Z285" s="507"/>
      <c r="AA285" s="508"/>
      <c r="AB285" s="507"/>
      <c r="AC285" s="508"/>
      <c r="AD285" s="507"/>
      <c r="AE285" s="508"/>
      <c r="AF285" s="507"/>
      <c r="AG285" s="508"/>
      <c r="AH285" s="507"/>
      <c r="AI285" s="508"/>
      <c r="AJ285" s="507"/>
      <c r="AK285" s="508"/>
      <c r="AL285" s="507"/>
      <c r="AM285" s="509"/>
      <c r="AN285" s="510"/>
      <c r="AO285" s="510"/>
      <c r="AP285" s="511"/>
      <c r="AQ285" s="512"/>
      <c r="AR285" s="511"/>
      <c r="AS285" s="512"/>
      <c r="AT285" s="511"/>
      <c r="AU285" s="513"/>
      <c r="AV285" s="514"/>
      <c r="AW285" s="466"/>
    </row>
    <row r="286" spans="1:90" x14ac:dyDescent="0.25">
      <c r="A286" s="2699"/>
      <c r="B286" s="503" t="s">
        <v>287</v>
      </c>
      <c r="C286" s="504">
        <f t="shared" si="75"/>
        <v>0</v>
      </c>
      <c r="D286" s="505">
        <f t="shared" si="76"/>
        <v>0</v>
      </c>
      <c r="E286" s="506">
        <f t="shared" si="76"/>
        <v>0</v>
      </c>
      <c r="F286" s="507"/>
      <c r="G286" s="508"/>
      <c r="H286" s="507"/>
      <c r="I286" s="508"/>
      <c r="J286" s="507"/>
      <c r="K286" s="508"/>
      <c r="L286" s="507"/>
      <c r="M286" s="508"/>
      <c r="N286" s="507"/>
      <c r="O286" s="508"/>
      <c r="P286" s="507"/>
      <c r="Q286" s="508"/>
      <c r="R286" s="507"/>
      <c r="S286" s="508"/>
      <c r="T286" s="507"/>
      <c r="U286" s="508"/>
      <c r="V286" s="507"/>
      <c r="W286" s="508"/>
      <c r="X286" s="507"/>
      <c r="Y286" s="508"/>
      <c r="Z286" s="507"/>
      <c r="AA286" s="508"/>
      <c r="AB286" s="507"/>
      <c r="AC286" s="508"/>
      <c r="AD286" s="507"/>
      <c r="AE286" s="508"/>
      <c r="AF286" s="507"/>
      <c r="AG286" s="508"/>
      <c r="AH286" s="507"/>
      <c r="AI286" s="508"/>
      <c r="AJ286" s="507"/>
      <c r="AK286" s="508"/>
      <c r="AL286" s="507"/>
      <c r="AM286" s="509"/>
      <c r="AN286" s="510"/>
      <c r="AO286" s="510"/>
      <c r="AP286" s="511"/>
      <c r="AQ286" s="512"/>
      <c r="AR286" s="511"/>
      <c r="AS286" s="512"/>
      <c r="AT286" s="511"/>
      <c r="AU286" s="513"/>
      <c r="AV286" s="514"/>
      <c r="AW286" s="466"/>
    </row>
    <row r="287" spans="1:90" ht="21" x14ac:dyDescent="0.25">
      <c r="A287" s="2699"/>
      <c r="B287" s="503" t="s">
        <v>288</v>
      </c>
      <c r="C287" s="504">
        <f t="shared" si="75"/>
        <v>0</v>
      </c>
      <c r="D287" s="505">
        <f t="shared" si="76"/>
        <v>0</v>
      </c>
      <c r="E287" s="506">
        <f t="shared" si="76"/>
        <v>0</v>
      </c>
      <c r="F287" s="507"/>
      <c r="G287" s="508"/>
      <c r="H287" s="507"/>
      <c r="I287" s="508"/>
      <c r="J287" s="507"/>
      <c r="K287" s="508"/>
      <c r="L287" s="507"/>
      <c r="M287" s="508"/>
      <c r="N287" s="507"/>
      <c r="O287" s="508"/>
      <c r="P287" s="507"/>
      <c r="Q287" s="508"/>
      <c r="R287" s="507"/>
      <c r="S287" s="508"/>
      <c r="T287" s="507"/>
      <c r="U287" s="508"/>
      <c r="V287" s="507"/>
      <c r="W287" s="508"/>
      <c r="X287" s="507"/>
      <c r="Y287" s="508"/>
      <c r="Z287" s="507"/>
      <c r="AA287" s="508"/>
      <c r="AB287" s="507"/>
      <c r="AC287" s="508"/>
      <c r="AD287" s="507"/>
      <c r="AE287" s="508"/>
      <c r="AF287" s="507"/>
      <c r="AG287" s="508"/>
      <c r="AH287" s="507"/>
      <c r="AI287" s="508"/>
      <c r="AJ287" s="507"/>
      <c r="AK287" s="508"/>
      <c r="AL287" s="507"/>
      <c r="AM287" s="509"/>
      <c r="AN287" s="510"/>
      <c r="AO287" s="510"/>
      <c r="AP287" s="511"/>
      <c r="AQ287" s="512"/>
      <c r="AR287" s="511"/>
      <c r="AS287" s="512"/>
      <c r="AT287" s="511"/>
      <c r="AU287" s="513"/>
      <c r="AV287" s="514"/>
      <c r="AW287" s="466"/>
    </row>
    <row r="288" spans="1:90" x14ac:dyDescent="0.25">
      <c r="A288" s="2699"/>
      <c r="B288" s="503" t="s">
        <v>289</v>
      </c>
      <c r="C288" s="504">
        <f t="shared" si="75"/>
        <v>0</v>
      </c>
      <c r="D288" s="505">
        <f t="shared" si="76"/>
        <v>0</v>
      </c>
      <c r="E288" s="506">
        <f t="shared" si="76"/>
        <v>0</v>
      </c>
      <c r="F288" s="507"/>
      <c r="G288" s="508"/>
      <c r="H288" s="507"/>
      <c r="I288" s="508"/>
      <c r="J288" s="507"/>
      <c r="K288" s="508"/>
      <c r="L288" s="507"/>
      <c r="M288" s="508"/>
      <c r="N288" s="507"/>
      <c r="O288" s="508"/>
      <c r="P288" s="507"/>
      <c r="Q288" s="508"/>
      <c r="R288" s="507"/>
      <c r="S288" s="508"/>
      <c r="T288" s="507"/>
      <c r="U288" s="508"/>
      <c r="V288" s="507"/>
      <c r="W288" s="508"/>
      <c r="X288" s="507"/>
      <c r="Y288" s="508"/>
      <c r="Z288" s="507"/>
      <c r="AA288" s="508"/>
      <c r="AB288" s="507"/>
      <c r="AC288" s="508"/>
      <c r="AD288" s="507"/>
      <c r="AE288" s="508"/>
      <c r="AF288" s="507"/>
      <c r="AG288" s="508"/>
      <c r="AH288" s="507"/>
      <c r="AI288" s="508"/>
      <c r="AJ288" s="507"/>
      <c r="AK288" s="508"/>
      <c r="AL288" s="507"/>
      <c r="AM288" s="509"/>
      <c r="AN288" s="510"/>
      <c r="AO288" s="510"/>
      <c r="AP288" s="511"/>
      <c r="AQ288" s="512"/>
      <c r="AR288" s="511"/>
      <c r="AS288" s="512"/>
      <c r="AT288" s="511"/>
      <c r="AU288" s="513"/>
      <c r="AV288" s="514"/>
      <c r="AW288" s="466"/>
    </row>
    <row r="289" spans="1:49" x14ac:dyDescent="0.25">
      <c r="A289" s="2700"/>
      <c r="B289" s="2060" t="s">
        <v>284</v>
      </c>
      <c r="C289" s="2061">
        <f t="shared" si="75"/>
        <v>0</v>
      </c>
      <c r="D289" s="2062">
        <f t="shared" si="76"/>
        <v>0</v>
      </c>
      <c r="E289" s="2063">
        <f t="shared" si="76"/>
        <v>0</v>
      </c>
      <c r="F289" s="2064">
        <f t="shared" ref="F289:AM289" si="79">SUM(F283:F288)</f>
        <v>0</v>
      </c>
      <c r="G289" s="2065">
        <f t="shared" si="79"/>
        <v>0</v>
      </c>
      <c r="H289" s="2064">
        <f t="shared" si="79"/>
        <v>0</v>
      </c>
      <c r="I289" s="2065">
        <f t="shared" si="79"/>
        <v>0</v>
      </c>
      <c r="J289" s="2064">
        <f t="shared" si="79"/>
        <v>0</v>
      </c>
      <c r="K289" s="2066">
        <f t="shared" si="79"/>
        <v>0</v>
      </c>
      <c r="L289" s="2064">
        <f t="shared" si="79"/>
        <v>0</v>
      </c>
      <c r="M289" s="2066">
        <f t="shared" si="79"/>
        <v>0</v>
      </c>
      <c r="N289" s="2064">
        <f t="shared" si="79"/>
        <v>0</v>
      </c>
      <c r="O289" s="2066">
        <f t="shared" si="79"/>
        <v>0</v>
      </c>
      <c r="P289" s="2064">
        <f t="shared" si="79"/>
        <v>0</v>
      </c>
      <c r="Q289" s="2066">
        <f t="shared" si="79"/>
        <v>0</v>
      </c>
      <c r="R289" s="2064">
        <f t="shared" si="79"/>
        <v>0</v>
      </c>
      <c r="S289" s="2066">
        <f t="shared" si="79"/>
        <v>0</v>
      </c>
      <c r="T289" s="2064">
        <f t="shared" si="79"/>
        <v>0</v>
      </c>
      <c r="U289" s="2066">
        <f t="shared" si="79"/>
        <v>0</v>
      </c>
      <c r="V289" s="2064">
        <f t="shared" si="79"/>
        <v>0</v>
      </c>
      <c r="W289" s="2066">
        <f t="shared" si="79"/>
        <v>0</v>
      </c>
      <c r="X289" s="2064">
        <f t="shared" si="79"/>
        <v>0</v>
      </c>
      <c r="Y289" s="2066">
        <f t="shared" si="79"/>
        <v>0</v>
      </c>
      <c r="Z289" s="2064">
        <f t="shared" si="79"/>
        <v>0</v>
      </c>
      <c r="AA289" s="2066">
        <f t="shared" si="79"/>
        <v>0</v>
      </c>
      <c r="AB289" s="2064">
        <f t="shared" si="79"/>
        <v>0</v>
      </c>
      <c r="AC289" s="2066">
        <f t="shared" si="79"/>
        <v>0</v>
      </c>
      <c r="AD289" s="2064">
        <f t="shared" si="79"/>
        <v>0</v>
      </c>
      <c r="AE289" s="2066">
        <f t="shared" si="79"/>
        <v>0</v>
      </c>
      <c r="AF289" s="2064">
        <f t="shared" si="79"/>
        <v>0</v>
      </c>
      <c r="AG289" s="2066">
        <f t="shared" si="79"/>
        <v>0</v>
      </c>
      <c r="AH289" s="2064">
        <f t="shared" si="79"/>
        <v>0</v>
      </c>
      <c r="AI289" s="2066">
        <f t="shared" si="79"/>
        <v>0</v>
      </c>
      <c r="AJ289" s="2064">
        <f t="shared" si="79"/>
        <v>0</v>
      </c>
      <c r="AK289" s="2066">
        <f t="shared" si="79"/>
        <v>0</v>
      </c>
      <c r="AL289" s="2067">
        <f t="shared" si="79"/>
        <v>0</v>
      </c>
      <c r="AM289" s="2068">
        <f t="shared" si="79"/>
        <v>0</v>
      </c>
      <c r="AN289" s="2075"/>
      <c r="AO289" s="2075"/>
      <c r="AP289" s="2076"/>
      <c r="AQ289" s="2077"/>
      <c r="AR289" s="2076"/>
      <c r="AS289" s="2077"/>
      <c r="AT289" s="2078"/>
      <c r="AU289" s="2079"/>
      <c r="AV289" s="2080"/>
      <c r="AW289" s="2081"/>
    </row>
    <row r="290" spans="1:49" ht="15" customHeight="1" x14ac:dyDescent="0.25">
      <c r="A290" s="2698" t="s">
        <v>291</v>
      </c>
      <c r="B290" s="2051" t="s">
        <v>282</v>
      </c>
      <c r="C290" s="2052">
        <f t="shared" si="75"/>
        <v>0</v>
      </c>
      <c r="D290" s="2053">
        <f t="shared" si="76"/>
        <v>0</v>
      </c>
      <c r="E290" s="2054">
        <f t="shared" si="76"/>
        <v>0</v>
      </c>
      <c r="F290" s="2055"/>
      <c r="G290" s="2056"/>
      <c r="H290" s="2055"/>
      <c r="I290" s="2056"/>
      <c r="J290" s="2055"/>
      <c r="K290" s="2056"/>
      <c r="L290" s="2055"/>
      <c r="M290" s="2056"/>
      <c r="N290" s="2055"/>
      <c r="O290" s="2056"/>
      <c r="P290" s="2055"/>
      <c r="Q290" s="2056"/>
      <c r="R290" s="2055"/>
      <c r="S290" s="2056"/>
      <c r="T290" s="2055"/>
      <c r="U290" s="2056"/>
      <c r="V290" s="2055"/>
      <c r="W290" s="2056"/>
      <c r="X290" s="2055"/>
      <c r="Y290" s="2056"/>
      <c r="Z290" s="2055"/>
      <c r="AA290" s="2056"/>
      <c r="AB290" s="2055"/>
      <c r="AC290" s="2056"/>
      <c r="AD290" s="2055"/>
      <c r="AE290" s="2056"/>
      <c r="AF290" s="2055"/>
      <c r="AG290" s="2056"/>
      <c r="AH290" s="2055"/>
      <c r="AI290" s="2056"/>
      <c r="AJ290" s="2055"/>
      <c r="AK290" s="2056"/>
      <c r="AL290" s="2055"/>
      <c r="AM290" s="2057"/>
      <c r="AN290" s="2070"/>
      <c r="AO290" s="2070"/>
      <c r="AP290" s="2071"/>
      <c r="AQ290" s="2072"/>
      <c r="AR290" s="2071"/>
      <c r="AS290" s="2072"/>
      <c r="AT290" s="2071"/>
      <c r="AU290" s="2073"/>
      <c r="AV290" s="2074"/>
      <c r="AW290" s="2049"/>
    </row>
    <row r="291" spans="1:49" x14ac:dyDescent="0.25">
      <c r="A291" s="2699"/>
      <c r="B291" s="483" t="s">
        <v>283</v>
      </c>
      <c r="C291" s="484">
        <f t="shared" si="75"/>
        <v>0</v>
      </c>
      <c r="D291" s="485">
        <f t="shared" si="76"/>
        <v>0</v>
      </c>
      <c r="E291" s="486">
        <f t="shared" si="76"/>
        <v>0</v>
      </c>
      <c r="F291" s="487"/>
      <c r="G291" s="488"/>
      <c r="H291" s="487"/>
      <c r="I291" s="488"/>
      <c r="J291" s="487"/>
      <c r="K291" s="488"/>
      <c r="L291" s="487"/>
      <c r="M291" s="488"/>
      <c r="N291" s="487"/>
      <c r="O291" s="488"/>
      <c r="P291" s="487"/>
      <c r="Q291" s="488"/>
      <c r="R291" s="487"/>
      <c r="S291" s="488"/>
      <c r="T291" s="487"/>
      <c r="U291" s="488"/>
      <c r="V291" s="487"/>
      <c r="W291" s="488"/>
      <c r="X291" s="487"/>
      <c r="Y291" s="488"/>
      <c r="Z291" s="487"/>
      <c r="AA291" s="488"/>
      <c r="AB291" s="487"/>
      <c r="AC291" s="488"/>
      <c r="AD291" s="487"/>
      <c r="AE291" s="488"/>
      <c r="AF291" s="487"/>
      <c r="AG291" s="488"/>
      <c r="AH291" s="487"/>
      <c r="AI291" s="488"/>
      <c r="AJ291" s="487"/>
      <c r="AK291" s="488"/>
      <c r="AL291" s="487"/>
      <c r="AM291" s="489"/>
      <c r="AN291" s="497"/>
      <c r="AO291" s="497"/>
      <c r="AP291" s="498"/>
      <c r="AQ291" s="499"/>
      <c r="AR291" s="498"/>
      <c r="AS291" s="499"/>
      <c r="AT291" s="498"/>
      <c r="AU291" s="500"/>
      <c r="AV291" s="501"/>
      <c r="AW291" s="502"/>
    </row>
    <row r="292" spans="1:49" x14ac:dyDescent="0.25">
      <c r="A292" s="2699"/>
      <c r="B292" s="503" t="s">
        <v>286</v>
      </c>
      <c r="C292" s="504">
        <f t="shared" si="75"/>
        <v>0</v>
      </c>
      <c r="D292" s="505">
        <f t="shared" si="76"/>
        <v>0</v>
      </c>
      <c r="E292" s="506">
        <f t="shared" si="76"/>
        <v>0</v>
      </c>
      <c r="F292" s="507"/>
      <c r="G292" s="508"/>
      <c r="H292" s="507"/>
      <c r="I292" s="508"/>
      <c r="J292" s="507"/>
      <c r="K292" s="508"/>
      <c r="L292" s="507"/>
      <c r="M292" s="508"/>
      <c r="N292" s="507"/>
      <c r="O292" s="508"/>
      <c r="P292" s="507"/>
      <c r="Q292" s="508"/>
      <c r="R292" s="507"/>
      <c r="S292" s="508"/>
      <c r="T292" s="507"/>
      <c r="U292" s="508"/>
      <c r="V292" s="507"/>
      <c r="W292" s="508"/>
      <c r="X292" s="507"/>
      <c r="Y292" s="508"/>
      <c r="Z292" s="507"/>
      <c r="AA292" s="508"/>
      <c r="AB292" s="507"/>
      <c r="AC292" s="508"/>
      <c r="AD292" s="507"/>
      <c r="AE292" s="508"/>
      <c r="AF292" s="507"/>
      <c r="AG292" s="508"/>
      <c r="AH292" s="507"/>
      <c r="AI292" s="508"/>
      <c r="AJ292" s="507"/>
      <c r="AK292" s="508"/>
      <c r="AL292" s="507"/>
      <c r="AM292" s="509"/>
      <c r="AN292" s="510"/>
      <c r="AO292" s="510"/>
      <c r="AP292" s="511"/>
      <c r="AQ292" s="512"/>
      <c r="AR292" s="511"/>
      <c r="AS292" s="512"/>
      <c r="AT292" s="511"/>
      <c r="AU292" s="513"/>
      <c r="AV292" s="514"/>
      <c r="AW292" s="466"/>
    </row>
    <row r="293" spans="1:49" x14ac:dyDescent="0.25">
      <c r="A293" s="2699"/>
      <c r="B293" s="503" t="s">
        <v>287</v>
      </c>
      <c r="C293" s="504">
        <f t="shared" si="75"/>
        <v>0</v>
      </c>
      <c r="D293" s="505">
        <f t="shared" si="76"/>
        <v>0</v>
      </c>
      <c r="E293" s="506">
        <f t="shared" si="76"/>
        <v>0</v>
      </c>
      <c r="F293" s="507"/>
      <c r="G293" s="508"/>
      <c r="H293" s="507"/>
      <c r="I293" s="508"/>
      <c r="J293" s="507"/>
      <c r="K293" s="508"/>
      <c r="L293" s="507"/>
      <c r="M293" s="508"/>
      <c r="N293" s="507"/>
      <c r="O293" s="508"/>
      <c r="P293" s="507"/>
      <c r="Q293" s="508"/>
      <c r="R293" s="507"/>
      <c r="S293" s="508"/>
      <c r="T293" s="507"/>
      <c r="U293" s="508"/>
      <c r="V293" s="507"/>
      <c r="W293" s="508"/>
      <c r="X293" s="507"/>
      <c r="Y293" s="508"/>
      <c r="Z293" s="507"/>
      <c r="AA293" s="508"/>
      <c r="AB293" s="507"/>
      <c r="AC293" s="508"/>
      <c r="AD293" s="507"/>
      <c r="AE293" s="508"/>
      <c r="AF293" s="507"/>
      <c r="AG293" s="508"/>
      <c r="AH293" s="507"/>
      <c r="AI293" s="508"/>
      <c r="AJ293" s="507"/>
      <c r="AK293" s="508"/>
      <c r="AL293" s="507"/>
      <c r="AM293" s="509"/>
      <c r="AN293" s="510"/>
      <c r="AO293" s="510"/>
      <c r="AP293" s="511"/>
      <c r="AQ293" s="512"/>
      <c r="AR293" s="511"/>
      <c r="AS293" s="512"/>
      <c r="AT293" s="511"/>
      <c r="AU293" s="513"/>
      <c r="AV293" s="514"/>
      <c r="AW293" s="466"/>
    </row>
    <row r="294" spans="1:49" ht="21" x14ac:dyDescent="0.25">
      <c r="A294" s="2699"/>
      <c r="B294" s="503" t="s">
        <v>288</v>
      </c>
      <c r="C294" s="504">
        <f t="shared" si="75"/>
        <v>0</v>
      </c>
      <c r="D294" s="505">
        <f t="shared" si="76"/>
        <v>0</v>
      </c>
      <c r="E294" s="506">
        <f t="shared" si="76"/>
        <v>0</v>
      </c>
      <c r="F294" s="507"/>
      <c r="G294" s="508"/>
      <c r="H294" s="507"/>
      <c r="I294" s="508"/>
      <c r="J294" s="507"/>
      <c r="K294" s="508"/>
      <c r="L294" s="507"/>
      <c r="M294" s="508"/>
      <c r="N294" s="507"/>
      <c r="O294" s="508"/>
      <c r="P294" s="507"/>
      <c r="Q294" s="508"/>
      <c r="R294" s="507"/>
      <c r="S294" s="508"/>
      <c r="T294" s="507"/>
      <c r="U294" s="508"/>
      <c r="V294" s="507"/>
      <c r="W294" s="508"/>
      <c r="X294" s="507"/>
      <c r="Y294" s="508"/>
      <c r="Z294" s="507"/>
      <c r="AA294" s="508"/>
      <c r="AB294" s="507"/>
      <c r="AC294" s="508"/>
      <c r="AD294" s="507"/>
      <c r="AE294" s="508"/>
      <c r="AF294" s="507"/>
      <c r="AG294" s="508"/>
      <c r="AH294" s="507"/>
      <c r="AI294" s="508"/>
      <c r="AJ294" s="507"/>
      <c r="AK294" s="508"/>
      <c r="AL294" s="507"/>
      <c r="AM294" s="509"/>
      <c r="AN294" s="510"/>
      <c r="AO294" s="510"/>
      <c r="AP294" s="511"/>
      <c r="AQ294" s="512"/>
      <c r="AR294" s="511"/>
      <c r="AS294" s="512"/>
      <c r="AT294" s="511"/>
      <c r="AU294" s="513"/>
      <c r="AV294" s="514"/>
      <c r="AW294" s="466"/>
    </row>
    <row r="295" spans="1:49" x14ac:dyDescent="0.25">
      <c r="A295" s="2699"/>
      <c r="B295" s="503" t="s">
        <v>292</v>
      </c>
      <c r="C295" s="504">
        <f t="shared" si="75"/>
        <v>0</v>
      </c>
      <c r="D295" s="505">
        <f t="shared" si="76"/>
        <v>0</v>
      </c>
      <c r="E295" s="506">
        <f t="shared" si="76"/>
        <v>0</v>
      </c>
      <c r="F295" s="507"/>
      <c r="G295" s="508"/>
      <c r="H295" s="507"/>
      <c r="I295" s="508"/>
      <c r="J295" s="507"/>
      <c r="K295" s="508"/>
      <c r="L295" s="507"/>
      <c r="M295" s="508"/>
      <c r="N295" s="507"/>
      <c r="O295" s="508"/>
      <c r="P295" s="507"/>
      <c r="Q295" s="508"/>
      <c r="R295" s="507"/>
      <c r="S295" s="508"/>
      <c r="T295" s="507"/>
      <c r="U295" s="508"/>
      <c r="V295" s="507"/>
      <c r="W295" s="508"/>
      <c r="X295" s="507"/>
      <c r="Y295" s="508"/>
      <c r="Z295" s="507"/>
      <c r="AA295" s="508"/>
      <c r="AB295" s="507"/>
      <c r="AC295" s="508"/>
      <c r="AD295" s="507"/>
      <c r="AE295" s="508"/>
      <c r="AF295" s="507"/>
      <c r="AG295" s="508"/>
      <c r="AH295" s="507"/>
      <c r="AI295" s="508"/>
      <c r="AJ295" s="507"/>
      <c r="AK295" s="508"/>
      <c r="AL295" s="507"/>
      <c r="AM295" s="509"/>
      <c r="AN295" s="510"/>
      <c r="AO295" s="510"/>
      <c r="AP295" s="511"/>
      <c r="AQ295" s="512"/>
      <c r="AR295" s="511"/>
      <c r="AS295" s="512"/>
      <c r="AT295" s="511"/>
      <c r="AU295" s="513"/>
      <c r="AV295" s="514"/>
      <c r="AW295" s="466"/>
    </row>
    <row r="296" spans="1:49" x14ac:dyDescent="0.25">
      <c r="A296" s="2699"/>
      <c r="B296" s="503" t="s">
        <v>293</v>
      </c>
      <c r="C296" s="504">
        <f t="shared" si="75"/>
        <v>0</v>
      </c>
      <c r="D296" s="505">
        <f t="shared" si="76"/>
        <v>0</v>
      </c>
      <c r="E296" s="506">
        <f t="shared" si="76"/>
        <v>0</v>
      </c>
      <c r="F296" s="507"/>
      <c r="G296" s="508"/>
      <c r="H296" s="507"/>
      <c r="I296" s="508"/>
      <c r="J296" s="507"/>
      <c r="K296" s="508"/>
      <c r="L296" s="507"/>
      <c r="M296" s="508"/>
      <c r="N296" s="507"/>
      <c r="O296" s="508"/>
      <c r="P296" s="507"/>
      <c r="Q296" s="508"/>
      <c r="R296" s="507"/>
      <c r="S296" s="508"/>
      <c r="T296" s="507"/>
      <c r="U296" s="508"/>
      <c r="V296" s="507"/>
      <c r="W296" s="508"/>
      <c r="X296" s="507"/>
      <c r="Y296" s="508"/>
      <c r="Z296" s="507"/>
      <c r="AA296" s="508"/>
      <c r="AB296" s="507"/>
      <c r="AC296" s="508"/>
      <c r="AD296" s="507"/>
      <c r="AE296" s="508"/>
      <c r="AF296" s="507"/>
      <c r="AG296" s="508"/>
      <c r="AH296" s="507"/>
      <c r="AI296" s="508"/>
      <c r="AJ296" s="507"/>
      <c r="AK296" s="508"/>
      <c r="AL296" s="507"/>
      <c r="AM296" s="509"/>
      <c r="AN296" s="510"/>
      <c r="AO296" s="510"/>
      <c r="AP296" s="511"/>
      <c r="AQ296" s="512"/>
      <c r="AR296" s="511"/>
      <c r="AS296" s="512"/>
      <c r="AT296" s="511"/>
      <c r="AU296" s="513"/>
      <c r="AV296" s="514"/>
      <c r="AW296" s="466"/>
    </row>
    <row r="297" spans="1:49" x14ac:dyDescent="0.25">
      <c r="A297" s="2699"/>
      <c r="B297" s="503" t="s">
        <v>294</v>
      </c>
      <c r="C297" s="504">
        <f t="shared" si="75"/>
        <v>0</v>
      </c>
      <c r="D297" s="505">
        <f t="shared" si="76"/>
        <v>0</v>
      </c>
      <c r="E297" s="506">
        <f t="shared" si="76"/>
        <v>0</v>
      </c>
      <c r="F297" s="507"/>
      <c r="G297" s="508"/>
      <c r="H297" s="507"/>
      <c r="I297" s="508"/>
      <c r="J297" s="507"/>
      <c r="K297" s="508"/>
      <c r="L297" s="507"/>
      <c r="M297" s="508"/>
      <c r="N297" s="507"/>
      <c r="O297" s="508"/>
      <c r="P297" s="507"/>
      <c r="Q297" s="508"/>
      <c r="R297" s="507"/>
      <c r="S297" s="508"/>
      <c r="T297" s="507"/>
      <c r="U297" s="508"/>
      <c r="V297" s="507"/>
      <c r="W297" s="508"/>
      <c r="X297" s="507"/>
      <c r="Y297" s="508"/>
      <c r="Z297" s="507"/>
      <c r="AA297" s="508"/>
      <c r="AB297" s="507"/>
      <c r="AC297" s="508"/>
      <c r="AD297" s="507"/>
      <c r="AE297" s="508"/>
      <c r="AF297" s="507"/>
      <c r="AG297" s="508"/>
      <c r="AH297" s="507"/>
      <c r="AI297" s="508"/>
      <c r="AJ297" s="507"/>
      <c r="AK297" s="508"/>
      <c r="AL297" s="507"/>
      <c r="AM297" s="509"/>
      <c r="AN297" s="510"/>
      <c r="AO297" s="510"/>
      <c r="AP297" s="511"/>
      <c r="AQ297" s="512"/>
      <c r="AR297" s="511"/>
      <c r="AS297" s="512"/>
      <c r="AT297" s="511"/>
      <c r="AU297" s="513"/>
      <c r="AV297" s="514"/>
      <c r="AW297" s="466"/>
    </row>
    <row r="298" spans="1:49" x14ac:dyDescent="0.25">
      <c r="A298" s="2699"/>
      <c r="B298" s="503" t="s">
        <v>295</v>
      </c>
      <c r="C298" s="504">
        <f t="shared" si="75"/>
        <v>0</v>
      </c>
      <c r="D298" s="505">
        <f t="shared" si="76"/>
        <v>0</v>
      </c>
      <c r="E298" s="506">
        <f t="shared" si="76"/>
        <v>0</v>
      </c>
      <c r="F298" s="507"/>
      <c r="G298" s="508"/>
      <c r="H298" s="507"/>
      <c r="I298" s="508"/>
      <c r="J298" s="507"/>
      <c r="K298" s="508"/>
      <c r="L298" s="507"/>
      <c r="M298" s="508"/>
      <c r="N298" s="507"/>
      <c r="O298" s="508"/>
      <c r="P298" s="507"/>
      <c r="Q298" s="508"/>
      <c r="R298" s="507"/>
      <c r="S298" s="508"/>
      <c r="T298" s="507"/>
      <c r="U298" s="508"/>
      <c r="V298" s="507"/>
      <c r="W298" s="508"/>
      <c r="X298" s="507"/>
      <c r="Y298" s="508"/>
      <c r="Z298" s="507"/>
      <c r="AA298" s="508"/>
      <c r="AB298" s="507"/>
      <c r="AC298" s="508"/>
      <c r="AD298" s="507"/>
      <c r="AE298" s="508"/>
      <c r="AF298" s="507"/>
      <c r="AG298" s="508"/>
      <c r="AH298" s="507"/>
      <c r="AI298" s="508"/>
      <c r="AJ298" s="507"/>
      <c r="AK298" s="508"/>
      <c r="AL298" s="507"/>
      <c r="AM298" s="509"/>
      <c r="AN298" s="510"/>
      <c r="AO298" s="510"/>
      <c r="AP298" s="511"/>
      <c r="AQ298" s="512"/>
      <c r="AR298" s="511"/>
      <c r="AS298" s="512"/>
      <c r="AT298" s="511"/>
      <c r="AU298" s="513"/>
      <c r="AV298" s="514"/>
      <c r="AW298" s="466"/>
    </row>
    <row r="299" spans="1:49" x14ac:dyDescent="0.25">
      <c r="A299" s="2699"/>
      <c r="B299" s="503" t="s">
        <v>296</v>
      </c>
      <c r="C299" s="504">
        <f t="shared" si="75"/>
        <v>0</v>
      </c>
      <c r="D299" s="505">
        <f t="shared" si="76"/>
        <v>0</v>
      </c>
      <c r="E299" s="506">
        <f t="shared" si="76"/>
        <v>0</v>
      </c>
      <c r="F299" s="507"/>
      <c r="G299" s="508"/>
      <c r="H299" s="507"/>
      <c r="I299" s="508"/>
      <c r="J299" s="507"/>
      <c r="K299" s="508"/>
      <c r="L299" s="507"/>
      <c r="M299" s="508"/>
      <c r="N299" s="507"/>
      <c r="O299" s="508"/>
      <c r="P299" s="507"/>
      <c r="Q299" s="508"/>
      <c r="R299" s="507"/>
      <c r="S299" s="508"/>
      <c r="T299" s="507"/>
      <c r="U299" s="508"/>
      <c r="V299" s="507"/>
      <c r="W299" s="508"/>
      <c r="X299" s="507"/>
      <c r="Y299" s="508"/>
      <c r="Z299" s="507"/>
      <c r="AA299" s="508"/>
      <c r="AB299" s="507"/>
      <c r="AC299" s="508"/>
      <c r="AD299" s="507"/>
      <c r="AE299" s="508"/>
      <c r="AF299" s="507"/>
      <c r="AG299" s="508"/>
      <c r="AH299" s="507"/>
      <c r="AI299" s="508"/>
      <c r="AJ299" s="507"/>
      <c r="AK299" s="508"/>
      <c r="AL299" s="507"/>
      <c r="AM299" s="509"/>
      <c r="AN299" s="510"/>
      <c r="AO299" s="510"/>
      <c r="AP299" s="511"/>
      <c r="AQ299" s="512"/>
      <c r="AR299" s="511"/>
      <c r="AS299" s="512"/>
      <c r="AT299" s="511"/>
      <c r="AU299" s="513"/>
      <c r="AV299" s="514"/>
      <c r="AW299" s="466"/>
    </row>
    <row r="300" spans="1:49" x14ac:dyDescent="0.25">
      <c r="A300" s="2699"/>
      <c r="B300" s="503" t="s">
        <v>289</v>
      </c>
      <c r="C300" s="504">
        <f t="shared" si="75"/>
        <v>0</v>
      </c>
      <c r="D300" s="505">
        <f t="shared" si="76"/>
        <v>0</v>
      </c>
      <c r="E300" s="506">
        <f t="shared" si="76"/>
        <v>0</v>
      </c>
      <c r="F300" s="507"/>
      <c r="G300" s="508"/>
      <c r="H300" s="507"/>
      <c r="I300" s="508"/>
      <c r="J300" s="507"/>
      <c r="K300" s="508"/>
      <c r="L300" s="507"/>
      <c r="M300" s="508"/>
      <c r="N300" s="507"/>
      <c r="O300" s="508"/>
      <c r="P300" s="507"/>
      <c r="Q300" s="508"/>
      <c r="R300" s="507"/>
      <c r="S300" s="508"/>
      <c r="T300" s="507"/>
      <c r="U300" s="508"/>
      <c r="V300" s="507"/>
      <c r="W300" s="508"/>
      <c r="X300" s="507"/>
      <c r="Y300" s="508"/>
      <c r="Z300" s="507"/>
      <c r="AA300" s="508"/>
      <c r="AB300" s="507"/>
      <c r="AC300" s="508"/>
      <c r="AD300" s="507"/>
      <c r="AE300" s="508"/>
      <c r="AF300" s="507"/>
      <c r="AG300" s="508"/>
      <c r="AH300" s="507"/>
      <c r="AI300" s="508"/>
      <c r="AJ300" s="507"/>
      <c r="AK300" s="508"/>
      <c r="AL300" s="507"/>
      <c r="AM300" s="509"/>
      <c r="AN300" s="510"/>
      <c r="AO300" s="510"/>
      <c r="AP300" s="511"/>
      <c r="AQ300" s="512"/>
      <c r="AR300" s="511"/>
      <c r="AS300" s="512"/>
      <c r="AT300" s="511"/>
      <c r="AU300" s="513"/>
      <c r="AV300" s="514"/>
      <c r="AW300" s="466"/>
    </row>
    <row r="301" spans="1:49" x14ac:dyDescent="0.25">
      <c r="A301" s="2700"/>
      <c r="B301" s="2060" t="s">
        <v>284</v>
      </c>
      <c r="C301" s="2061">
        <f t="shared" si="75"/>
        <v>0</v>
      </c>
      <c r="D301" s="2062">
        <f t="shared" si="76"/>
        <v>0</v>
      </c>
      <c r="E301" s="2063">
        <f t="shared" si="76"/>
        <v>0</v>
      </c>
      <c r="F301" s="2064">
        <f t="shared" ref="F301:AM301" si="80">SUM(F290:F300)</f>
        <v>0</v>
      </c>
      <c r="G301" s="2065">
        <f t="shared" si="80"/>
        <v>0</v>
      </c>
      <c r="H301" s="2064">
        <f t="shared" si="80"/>
        <v>0</v>
      </c>
      <c r="I301" s="2065">
        <f t="shared" si="80"/>
        <v>0</v>
      </c>
      <c r="J301" s="2064">
        <f t="shared" si="80"/>
        <v>0</v>
      </c>
      <c r="K301" s="2066">
        <f t="shared" si="80"/>
        <v>0</v>
      </c>
      <c r="L301" s="2064">
        <f t="shared" si="80"/>
        <v>0</v>
      </c>
      <c r="M301" s="2066">
        <f t="shared" si="80"/>
        <v>0</v>
      </c>
      <c r="N301" s="2064">
        <f t="shared" si="80"/>
        <v>0</v>
      </c>
      <c r="O301" s="2066">
        <f t="shared" si="80"/>
        <v>0</v>
      </c>
      <c r="P301" s="2064">
        <f t="shared" si="80"/>
        <v>0</v>
      </c>
      <c r="Q301" s="2066">
        <f t="shared" si="80"/>
        <v>0</v>
      </c>
      <c r="R301" s="2064">
        <f t="shared" si="80"/>
        <v>0</v>
      </c>
      <c r="S301" s="2066">
        <f t="shared" si="80"/>
        <v>0</v>
      </c>
      <c r="T301" s="2064">
        <f t="shared" si="80"/>
        <v>0</v>
      </c>
      <c r="U301" s="2066">
        <f t="shared" si="80"/>
        <v>0</v>
      </c>
      <c r="V301" s="2064">
        <f t="shared" si="80"/>
        <v>0</v>
      </c>
      <c r="W301" s="2066">
        <f t="shared" si="80"/>
        <v>0</v>
      </c>
      <c r="X301" s="2064">
        <f t="shared" si="80"/>
        <v>0</v>
      </c>
      <c r="Y301" s="2066">
        <f t="shared" si="80"/>
        <v>0</v>
      </c>
      <c r="Z301" s="2064">
        <f t="shared" si="80"/>
        <v>0</v>
      </c>
      <c r="AA301" s="2066">
        <f t="shared" si="80"/>
        <v>0</v>
      </c>
      <c r="AB301" s="2064">
        <f t="shared" si="80"/>
        <v>0</v>
      </c>
      <c r="AC301" s="2066">
        <f t="shared" si="80"/>
        <v>0</v>
      </c>
      <c r="AD301" s="2064">
        <f t="shared" si="80"/>
        <v>0</v>
      </c>
      <c r="AE301" s="2066">
        <f t="shared" si="80"/>
        <v>0</v>
      </c>
      <c r="AF301" s="2064">
        <f t="shared" si="80"/>
        <v>0</v>
      </c>
      <c r="AG301" s="2066">
        <f t="shared" si="80"/>
        <v>0</v>
      </c>
      <c r="AH301" s="2064">
        <f t="shared" si="80"/>
        <v>0</v>
      </c>
      <c r="AI301" s="2066">
        <f t="shared" si="80"/>
        <v>0</v>
      </c>
      <c r="AJ301" s="2064">
        <f t="shared" si="80"/>
        <v>0</v>
      </c>
      <c r="AK301" s="2066">
        <f t="shared" si="80"/>
        <v>0</v>
      </c>
      <c r="AL301" s="2067">
        <f t="shared" si="80"/>
        <v>0</v>
      </c>
      <c r="AM301" s="2068">
        <f t="shared" si="80"/>
        <v>0</v>
      </c>
      <c r="AN301" s="2075"/>
      <c r="AO301" s="2075"/>
      <c r="AP301" s="2076"/>
      <c r="AQ301" s="2077"/>
      <c r="AR301" s="2076"/>
      <c r="AS301" s="2077"/>
      <c r="AT301" s="2078"/>
      <c r="AU301" s="2079"/>
      <c r="AV301" s="2080"/>
      <c r="AW301" s="2081"/>
    </row>
    <row r="302" spans="1:49" ht="15" customHeight="1" x14ac:dyDescent="0.25">
      <c r="A302" s="2698" t="s">
        <v>297</v>
      </c>
      <c r="B302" s="2051" t="s">
        <v>282</v>
      </c>
      <c r="C302" s="2052">
        <f t="shared" si="75"/>
        <v>0</v>
      </c>
      <c r="D302" s="2053">
        <f t="shared" si="76"/>
        <v>0</v>
      </c>
      <c r="E302" s="2054">
        <f t="shared" si="76"/>
        <v>0</v>
      </c>
      <c r="F302" s="2055"/>
      <c r="G302" s="2056"/>
      <c r="H302" s="2055"/>
      <c r="I302" s="2056"/>
      <c r="J302" s="2055"/>
      <c r="K302" s="2056"/>
      <c r="L302" s="2055"/>
      <c r="M302" s="2056"/>
      <c r="N302" s="2055"/>
      <c r="O302" s="2056"/>
      <c r="P302" s="2055"/>
      <c r="Q302" s="2056"/>
      <c r="R302" s="2055"/>
      <c r="S302" s="2056"/>
      <c r="T302" s="2055"/>
      <c r="U302" s="2056"/>
      <c r="V302" s="2055"/>
      <c r="W302" s="2056"/>
      <c r="X302" s="2055"/>
      <c r="Y302" s="2056"/>
      <c r="Z302" s="2055"/>
      <c r="AA302" s="2056"/>
      <c r="AB302" s="2055"/>
      <c r="AC302" s="2056"/>
      <c r="AD302" s="2055"/>
      <c r="AE302" s="2056"/>
      <c r="AF302" s="2055"/>
      <c r="AG302" s="2056"/>
      <c r="AH302" s="2055"/>
      <c r="AI302" s="2056"/>
      <c r="AJ302" s="2055"/>
      <c r="AK302" s="2056"/>
      <c r="AL302" s="2055"/>
      <c r="AM302" s="2057"/>
      <c r="AN302" s="2070"/>
      <c r="AO302" s="2070"/>
      <c r="AP302" s="2071"/>
      <c r="AQ302" s="2072"/>
      <c r="AR302" s="2071"/>
      <c r="AS302" s="2072"/>
      <c r="AT302" s="2071"/>
      <c r="AU302" s="2073"/>
      <c r="AV302" s="2074"/>
      <c r="AW302" s="2049"/>
    </row>
    <row r="303" spans="1:49" x14ac:dyDescent="0.25">
      <c r="A303" s="2699"/>
      <c r="B303" s="483" t="s">
        <v>283</v>
      </c>
      <c r="C303" s="484">
        <f t="shared" si="75"/>
        <v>0</v>
      </c>
      <c r="D303" s="485">
        <f t="shared" si="76"/>
        <v>0</v>
      </c>
      <c r="E303" s="486">
        <f t="shared" si="76"/>
        <v>0</v>
      </c>
      <c r="F303" s="487"/>
      <c r="G303" s="488"/>
      <c r="H303" s="487"/>
      <c r="I303" s="488"/>
      <c r="J303" s="487"/>
      <c r="K303" s="488"/>
      <c r="L303" s="487"/>
      <c r="M303" s="488"/>
      <c r="N303" s="487"/>
      <c r="O303" s="488"/>
      <c r="P303" s="487"/>
      <c r="Q303" s="488"/>
      <c r="R303" s="487"/>
      <c r="S303" s="488"/>
      <c r="T303" s="487"/>
      <c r="U303" s="488"/>
      <c r="V303" s="487"/>
      <c r="W303" s="488"/>
      <c r="X303" s="487"/>
      <c r="Y303" s="488"/>
      <c r="Z303" s="487"/>
      <c r="AA303" s="488"/>
      <c r="AB303" s="487"/>
      <c r="AC303" s="488"/>
      <c r="AD303" s="487"/>
      <c r="AE303" s="488"/>
      <c r="AF303" s="487"/>
      <c r="AG303" s="488"/>
      <c r="AH303" s="487"/>
      <c r="AI303" s="488"/>
      <c r="AJ303" s="487"/>
      <c r="AK303" s="488"/>
      <c r="AL303" s="487"/>
      <c r="AM303" s="489"/>
      <c r="AN303" s="497"/>
      <c r="AO303" s="497"/>
      <c r="AP303" s="498"/>
      <c r="AQ303" s="499"/>
      <c r="AR303" s="498"/>
      <c r="AS303" s="499"/>
      <c r="AT303" s="498"/>
      <c r="AU303" s="500"/>
      <c r="AV303" s="501"/>
      <c r="AW303" s="502"/>
    </row>
    <row r="304" spans="1:49" x14ac:dyDescent="0.25">
      <c r="A304" s="2699"/>
      <c r="B304" s="503" t="s">
        <v>286</v>
      </c>
      <c r="C304" s="504">
        <f t="shared" si="75"/>
        <v>0</v>
      </c>
      <c r="D304" s="505">
        <f t="shared" si="76"/>
        <v>0</v>
      </c>
      <c r="E304" s="506">
        <f t="shared" si="76"/>
        <v>0</v>
      </c>
      <c r="F304" s="507"/>
      <c r="G304" s="508"/>
      <c r="H304" s="507"/>
      <c r="I304" s="508"/>
      <c r="J304" s="507"/>
      <c r="K304" s="508"/>
      <c r="L304" s="507"/>
      <c r="M304" s="508"/>
      <c r="N304" s="507"/>
      <c r="O304" s="508"/>
      <c r="P304" s="507"/>
      <c r="Q304" s="508"/>
      <c r="R304" s="507"/>
      <c r="S304" s="508"/>
      <c r="T304" s="507"/>
      <c r="U304" s="508"/>
      <c r="V304" s="507"/>
      <c r="W304" s="508"/>
      <c r="X304" s="507"/>
      <c r="Y304" s="508"/>
      <c r="Z304" s="507"/>
      <c r="AA304" s="508"/>
      <c r="AB304" s="507"/>
      <c r="AC304" s="508"/>
      <c r="AD304" s="507"/>
      <c r="AE304" s="508"/>
      <c r="AF304" s="507"/>
      <c r="AG304" s="508"/>
      <c r="AH304" s="507"/>
      <c r="AI304" s="508"/>
      <c r="AJ304" s="507"/>
      <c r="AK304" s="508"/>
      <c r="AL304" s="507"/>
      <c r="AM304" s="509"/>
      <c r="AN304" s="510"/>
      <c r="AO304" s="510"/>
      <c r="AP304" s="511"/>
      <c r="AQ304" s="512"/>
      <c r="AR304" s="511"/>
      <c r="AS304" s="512"/>
      <c r="AT304" s="511"/>
      <c r="AU304" s="513"/>
      <c r="AV304" s="514"/>
      <c r="AW304" s="466"/>
    </row>
    <row r="305" spans="1:49" x14ac:dyDescent="0.25">
      <c r="A305" s="2699"/>
      <c r="B305" s="503" t="s">
        <v>287</v>
      </c>
      <c r="C305" s="504">
        <f t="shared" si="75"/>
        <v>0</v>
      </c>
      <c r="D305" s="505">
        <f t="shared" ref="D305:E321" si="81">SUM(F305,H305,J305,L305,N305,P305,R305,T305,V305,X305,Z305,AB305,AD305,AF305,AH305,AJ305,AL305)</f>
        <v>0</v>
      </c>
      <c r="E305" s="506">
        <f t="shared" si="81"/>
        <v>0</v>
      </c>
      <c r="F305" s="507"/>
      <c r="G305" s="508"/>
      <c r="H305" s="507"/>
      <c r="I305" s="508"/>
      <c r="J305" s="507"/>
      <c r="K305" s="508"/>
      <c r="L305" s="507"/>
      <c r="M305" s="508"/>
      <c r="N305" s="507"/>
      <c r="O305" s="508"/>
      <c r="P305" s="507"/>
      <c r="Q305" s="508"/>
      <c r="R305" s="507"/>
      <c r="S305" s="508"/>
      <c r="T305" s="507"/>
      <c r="U305" s="508"/>
      <c r="V305" s="507"/>
      <c r="W305" s="508"/>
      <c r="X305" s="507"/>
      <c r="Y305" s="508"/>
      <c r="Z305" s="507"/>
      <c r="AA305" s="508"/>
      <c r="AB305" s="507"/>
      <c r="AC305" s="508"/>
      <c r="AD305" s="507"/>
      <c r="AE305" s="508"/>
      <c r="AF305" s="507"/>
      <c r="AG305" s="508"/>
      <c r="AH305" s="507"/>
      <c r="AI305" s="508"/>
      <c r="AJ305" s="507"/>
      <c r="AK305" s="508"/>
      <c r="AL305" s="507"/>
      <c r="AM305" s="509"/>
      <c r="AN305" s="510"/>
      <c r="AO305" s="510"/>
      <c r="AP305" s="511"/>
      <c r="AQ305" s="512"/>
      <c r="AR305" s="511"/>
      <c r="AS305" s="512"/>
      <c r="AT305" s="511"/>
      <c r="AU305" s="513"/>
      <c r="AV305" s="514"/>
      <c r="AW305" s="466"/>
    </row>
    <row r="306" spans="1:49" ht="21" x14ac:dyDescent="0.25">
      <c r="A306" s="2699"/>
      <c r="B306" s="503" t="s">
        <v>288</v>
      </c>
      <c r="C306" s="504">
        <f t="shared" si="75"/>
        <v>0</v>
      </c>
      <c r="D306" s="505">
        <f t="shared" si="81"/>
        <v>0</v>
      </c>
      <c r="E306" s="506">
        <f t="shared" si="81"/>
        <v>0</v>
      </c>
      <c r="F306" s="507"/>
      <c r="G306" s="508"/>
      <c r="H306" s="507"/>
      <c r="I306" s="508"/>
      <c r="J306" s="507"/>
      <c r="K306" s="508"/>
      <c r="L306" s="507"/>
      <c r="M306" s="508"/>
      <c r="N306" s="507"/>
      <c r="O306" s="508"/>
      <c r="P306" s="507"/>
      <c r="Q306" s="508"/>
      <c r="R306" s="507"/>
      <c r="S306" s="508"/>
      <c r="T306" s="507"/>
      <c r="U306" s="508"/>
      <c r="V306" s="507"/>
      <c r="W306" s="508"/>
      <c r="X306" s="507"/>
      <c r="Y306" s="508"/>
      <c r="Z306" s="507"/>
      <c r="AA306" s="508"/>
      <c r="AB306" s="507"/>
      <c r="AC306" s="508"/>
      <c r="AD306" s="507"/>
      <c r="AE306" s="508"/>
      <c r="AF306" s="507"/>
      <c r="AG306" s="508"/>
      <c r="AH306" s="507"/>
      <c r="AI306" s="508"/>
      <c r="AJ306" s="507"/>
      <c r="AK306" s="508"/>
      <c r="AL306" s="507"/>
      <c r="AM306" s="509"/>
      <c r="AN306" s="510"/>
      <c r="AO306" s="510"/>
      <c r="AP306" s="511"/>
      <c r="AQ306" s="512"/>
      <c r="AR306" s="511"/>
      <c r="AS306" s="512"/>
      <c r="AT306" s="511"/>
      <c r="AU306" s="513"/>
      <c r="AV306" s="514"/>
      <c r="AW306" s="466"/>
    </row>
    <row r="307" spans="1:49" x14ac:dyDescent="0.25">
      <c r="A307" s="2699"/>
      <c r="B307" s="503" t="s">
        <v>292</v>
      </c>
      <c r="C307" s="504">
        <f t="shared" si="75"/>
        <v>0</v>
      </c>
      <c r="D307" s="505">
        <f t="shared" si="81"/>
        <v>0</v>
      </c>
      <c r="E307" s="506">
        <f t="shared" si="81"/>
        <v>0</v>
      </c>
      <c r="F307" s="507"/>
      <c r="G307" s="508"/>
      <c r="H307" s="507"/>
      <c r="I307" s="508"/>
      <c r="J307" s="507"/>
      <c r="K307" s="508"/>
      <c r="L307" s="507"/>
      <c r="M307" s="508"/>
      <c r="N307" s="507"/>
      <c r="O307" s="508"/>
      <c r="P307" s="507"/>
      <c r="Q307" s="508"/>
      <c r="R307" s="507"/>
      <c r="S307" s="508"/>
      <c r="T307" s="507"/>
      <c r="U307" s="508"/>
      <c r="V307" s="507"/>
      <c r="W307" s="508"/>
      <c r="X307" s="507"/>
      <c r="Y307" s="508"/>
      <c r="Z307" s="507"/>
      <c r="AA307" s="508"/>
      <c r="AB307" s="507"/>
      <c r="AC307" s="508"/>
      <c r="AD307" s="507"/>
      <c r="AE307" s="508"/>
      <c r="AF307" s="507"/>
      <c r="AG307" s="508"/>
      <c r="AH307" s="507"/>
      <c r="AI307" s="508"/>
      <c r="AJ307" s="507"/>
      <c r="AK307" s="508"/>
      <c r="AL307" s="507"/>
      <c r="AM307" s="509"/>
      <c r="AN307" s="510"/>
      <c r="AO307" s="510"/>
      <c r="AP307" s="511"/>
      <c r="AQ307" s="512"/>
      <c r="AR307" s="511"/>
      <c r="AS307" s="512"/>
      <c r="AT307" s="511"/>
      <c r="AU307" s="513"/>
      <c r="AV307" s="514"/>
      <c r="AW307" s="466"/>
    </row>
    <row r="308" spans="1:49" x14ac:dyDescent="0.25">
      <c r="A308" s="2699"/>
      <c r="B308" s="503" t="s">
        <v>293</v>
      </c>
      <c r="C308" s="504">
        <f t="shared" si="75"/>
        <v>0</v>
      </c>
      <c r="D308" s="505">
        <f t="shared" si="81"/>
        <v>0</v>
      </c>
      <c r="E308" s="506">
        <f t="shared" si="81"/>
        <v>0</v>
      </c>
      <c r="F308" s="507"/>
      <c r="G308" s="508"/>
      <c r="H308" s="507"/>
      <c r="I308" s="508"/>
      <c r="J308" s="507"/>
      <c r="K308" s="508"/>
      <c r="L308" s="507"/>
      <c r="M308" s="508"/>
      <c r="N308" s="507"/>
      <c r="O308" s="508"/>
      <c r="P308" s="507"/>
      <c r="Q308" s="508"/>
      <c r="R308" s="507"/>
      <c r="S308" s="508"/>
      <c r="T308" s="507"/>
      <c r="U308" s="508"/>
      <c r="V308" s="507"/>
      <c r="W308" s="508"/>
      <c r="X308" s="507"/>
      <c r="Y308" s="508"/>
      <c r="Z308" s="507"/>
      <c r="AA308" s="508"/>
      <c r="AB308" s="507"/>
      <c r="AC308" s="508"/>
      <c r="AD308" s="507"/>
      <c r="AE308" s="508"/>
      <c r="AF308" s="507"/>
      <c r="AG308" s="508"/>
      <c r="AH308" s="507"/>
      <c r="AI308" s="508"/>
      <c r="AJ308" s="507"/>
      <c r="AK308" s="508"/>
      <c r="AL308" s="507"/>
      <c r="AM308" s="509"/>
      <c r="AN308" s="510"/>
      <c r="AO308" s="510"/>
      <c r="AP308" s="511"/>
      <c r="AQ308" s="512"/>
      <c r="AR308" s="511"/>
      <c r="AS308" s="512"/>
      <c r="AT308" s="511"/>
      <c r="AU308" s="513"/>
      <c r="AV308" s="514"/>
      <c r="AW308" s="466"/>
    </row>
    <row r="309" spans="1:49" x14ac:dyDescent="0.25">
      <c r="A309" s="2699"/>
      <c r="B309" s="503" t="s">
        <v>294</v>
      </c>
      <c r="C309" s="504">
        <f t="shared" si="75"/>
        <v>0</v>
      </c>
      <c r="D309" s="505">
        <f t="shared" si="81"/>
        <v>0</v>
      </c>
      <c r="E309" s="506">
        <f t="shared" si="81"/>
        <v>0</v>
      </c>
      <c r="F309" s="507"/>
      <c r="G309" s="508"/>
      <c r="H309" s="507"/>
      <c r="I309" s="508"/>
      <c r="J309" s="507"/>
      <c r="K309" s="508"/>
      <c r="L309" s="507"/>
      <c r="M309" s="508"/>
      <c r="N309" s="507"/>
      <c r="O309" s="508"/>
      <c r="P309" s="507"/>
      <c r="Q309" s="508"/>
      <c r="R309" s="507"/>
      <c r="S309" s="508"/>
      <c r="T309" s="507"/>
      <c r="U309" s="508"/>
      <c r="V309" s="507"/>
      <c r="W309" s="508"/>
      <c r="X309" s="507"/>
      <c r="Y309" s="508"/>
      <c r="Z309" s="507"/>
      <c r="AA309" s="508"/>
      <c r="AB309" s="507"/>
      <c r="AC309" s="508"/>
      <c r="AD309" s="507"/>
      <c r="AE309" s="508"/>
      <c r="AF309" s="507"/>
      <c r="AG309" s="508"/>
      <c r="AH309" s="507"/>
      <c r="AI309" s="508"/>
      <c r="AJ309" s="507"/>
      <c r="AK309" s="508"/>
      <c r="AL309" s="507"/>
      <c r="AM309" s="509"/>
      <c r="AN309" s="510"/>
      <c r="AO309" s="510"/>
      <c r="AP309" s="511"/>
      <c r="AQ309" s="512"/>
      <c r="AR309" s="511"/>
      <c r="AS309" s="512"/>
      <c r="AT309" s="511"/>
      <c r="AU309" s="513"/>
      <c r="AV309" s="514"/>
      <c r="AW309" s="466"/>
    </row>
    <row r="310" spans="1:49" x14ac:dyDescent="0.25">
      <c r="A310" s="2699"/>
      <c r="B310" s="503" t="s">
        <v>295</v>
      </c>
      <c r="C310" s="504">
        <f t="shared" si="75"/>
        <v>0</v>
      </c>
      <c r="D310" s="505">
        <f t="shared" si="81"/>
        <v>0</v>
      </c>
      <c r="E310" s="506">
        <f t="shared" si="81"/>
        <v>0</v>
      </c>
      <c r="F310" s="507"/>
      <c r="G310" s="508"/>
      <c r="H310" s="507"/>
      <c r="I310" s="508"/>
      <c r="J310" s="507"/>
      <c r="K310" s="508"/>
      <c r="L310" s="507"/>
      <c r="M310" s="508"/>
      <c r="N310" s="507"/>
      <c r="O310" s="508"/>
      <c r="P310" s="507"/>
      <c r="Q310" s="508"/>
      <c r="R310" s="507"/>
      <c r="S310" s="508"/>
      <c r="T310" s="507"/>
      <c r="U310" s="508"/>
      <c r="V310" s="507"/>
      <c r="W310" s="508"/>
      <c r="X310" s="507"/>
      <c r="Y310" s="508"/>
      <c r="Z310" s="507"/>
      <c r="AA310" s="508"/>
      <c r="AB310" s="507"/>
      <c r="AC310" s="508"/>
      <c r="AD310" s="507"/>
      <c r="AE310" s="508"/>
      <c r="AF310" s="507"/>
      <c r="AG310" s="508"/>
      <c r="AH310" s="507"/>
      <c r="AI310" s="508"/>
      <c r="AJ310" s="507"/>
      <c r="AK310" s="508"/>
      <c r="AL310" s="507"/>
      <c r="AM310" s="509"/>
      <c r="AN310" s="510"/>
      <c r="AO310" s="510"/>
      <c r="AP310" s="511"/>
      <c r="AQ310" s="512"/>
      <c r="AR310" s="511"/>
      <c r="AS310" s="512"/>
      <c r="AT310" s="511"/>
      <c r="AU310" s="513"/>
      <c r="AV310" s="514"/>
      <c r="AW310" s="466"/>
    </row>
    <row r="311" spans="1:49" x14ac:dyDescent="0.25">
      <c r="A311" s="2699"/>
      <c r="B311" s="503" t="s">
        <v>296</v>
      </c>
      <c r="C311" s="504">
        <f t="shared" si="75"/>
        <v>0</v>
      </c>
      <c r="D311" s="505">
        <f t="shared" si="81"/>
        <v>0</v>
      </c>
      <c r="E311" s="506">
        <f t="shared" si="81"/>
        <v>0</v>
      </c>
      <c r="F311" s="507"/>
      <c r="G311" s="508"/>
      <c r="H311" s="507"/>
      <c r="I311" s="508"/>
      <c r="J311" s="507"/>
      <c r="K311" s="508"/>
      <c r="L311" s="507"/>
      <c r="M311" s="508"/>
      <c r="N311" s="507"/>
      <c r="O311" s="508"/>
      <c r="P311" s="507"/>
      <c r="Q311" s="508"/>
      <c r="R311" s="507"/>
      <c r="S311" s="508"/>
      <c r="T311" s="507"/>
      <c r="U311" s="508"/>
      <c r="V311" s="507"/>
      <c r="W311" s="508"/>
      <c r="X311" s="507"/>
      <c r="Y311" s="508"/>
      <c r="Z311" s="507"/>
      <c r="AA311" s="508"/>
      <c r="AB311" s="507"/>
      <c r="AC311" s="508"/>
      <c r="AD311" s="507"/>
      <c r="AE311" s="508"/>
      <c r="AF311" s="507"/>
      <c r="AG311" s="508"/>
      <c r="AH311" s="507"/>
      <c r="AI311" s="508"/>
      <c r="AJ311" s="507"/>
      <c r="AK311" s="508"/>
      <c r="AL311" s="507"/>
      <c r="AM311" s="509"/>
      <c r="AN311" s="510"/>
      <c r="AO311" s="510"/>
      <c r="AP311" s="511"/>
      <c r="AQ311" s="512"/>
      <c r="AR311" s="511"/>
      <c r="AS311" s="512"/>
      <c r="AT311" s="511"/>
      <c r="AU311" s="513"/>
      <c r="AV311" s="514"/>
      <c r="AW311" s="466"/>
    </row>
    <row r="312" spans="1:49" x14ac:dyDescent="0.25">
      <c r="A312" s="2699"/>
      <c r="B312" s="503" t="s">
        <v>289</v>
      </c>
      <c r="C312" s="504">
        <f t="shared" si="75"/>
        <v>0</v>
      </c>
      <c r="D312" s="505">
        <f t="shared" si="81"/>
        <v>0</v>
      </c>
      <c r="E312" s="506">
        <f t="shared" si="81"/>
        <v>0</v>
      </c>
      <c r="F312" s="507"/>
      <c r="G312" s="508"/>
      <c r="H312" s="507"/>
      <c r="I312" s="508"/>
      <c r="J312" s="507"/>
      <c r="K312" s="508"/>
      <c r="L312" s="507"/>
      <c r="M312" s="508"/>
      <c r="N312" s="507"/>
      <c r="O312" s="508"/>
      <c r="P312" s="507"/>
      <c r="Q312" s="508"/>
      <c r="R312" s="507"/>
      <c r="S312" s="508"/>
      <c r="T312" s="507"/>
      <c r="U312" s="508"/>
      <c r="V312" s="507"/>
      <c r="W312" s="508"/>
      <c r="X312" s="507"/>
      <c r="Y312" s="508"/>
      <c r="Z312" s="507"/>
      <c r="AA312" s="508"/>
      <c r="AB312" s="507"/>
      <c r="AC312" s="508"/>
      <c r="AD312" s="507"/>
      <c r="AE312" s="508"/>
      <c r="AF312" s="507"/>
      <c r="AG312" s="508"/>
      <c r="AH312" s="507"/>
      <c r="AI312" s="508"/>
      <c r="AJ312" s="507"/>
      <c r="AK312" s="508"/>
      <c r="AL312" s="507"/>
      <c r="AM312" s="509"/>
      <c r="AN312" s="510"/>
      <c r="AO312" s="510"/>
      <c r="AP312" s="511"/>
      <c r="AQ312" s="512"/>
      <c r="AR312" s="511"/>
      <c r="AS312" s="512"/>
      <c r="AT312" s="511"/>
      <c r="AU312" s="513"/>
      <c r="AV312" s="514"/>
      <c r="AW312" s="466"/>
    </row>
    <row r="313" spans="1:49" x14ac:dyDescent="0.25">
      <c r="A313" s="2700"/>
      <c r="B313" s="2060" t="s">
        <v>284</v>
      </c>
      <c r="C313" s="2061">
        <f t="shared" si="75"/>
        <v>0</v>
      </c>
      <c r="D313" s="2062">
        <f t="shared" si="81"/>
        <v>0</v>
      </c>
      <c r="E313" s="2063">
        <f t="shared" si="81"/>
        <v>0</v>
      </c>
      <c r="F313" s="2064">
        <f t="shared" ref="F313:AM313" si="82">SUM(F302:F312)</f>
        <v>0</v>
      </c>
      <c r="G313" s="2065">
        <f t="shared" si="82"/>
        <v>0</v>
      </c>
      <c r="H313" s="2064">
        <f t="shared" si="82"/>
        <v>0</v>
      </c>
      <c r="I313" s="2065">
        <f t="shared" si="82"/>
        <v>0</v>
      </c>
      <c r="J313" s="2064">
        <f t="shared" si="82"/>
        <v>0</v>
      </c>
      <c r="K313" s="2066">
        <f t="shared" si="82"/>
        <v>0</v>
      </c>
      <c r="L313" s="2064">
        <f t="shared" si="82"/>
        <v>0</v>
      </c>
      <c r="M313" s="2066">
        <f t="shared" si="82"/>
        <v>0</v>
      </c>
      <c r="N313" s="2064">
        <f t="shared" si="82"/>
        <v>0</v>
      </c>
      <c r="O313" s="2066">
        <f t="shared" si="82"/>
        <v>0</v>
      </c>
      <c r="P313" s="2064">
        <f t="shared" si="82"/>
        <v>0</v>
      </c>
      <c r="Q313" s="2066">
        <f t="shared" si="82"/>
        <v>0</v>
      </c>
      <c r="R313" s="2064">
        <f t="shared" si="82"/>
        <v>0</v>
      </c>
      <c r="S313" s="2066">
        <f t="shared" si="82"/>
        <v>0</v>
      </c>
      <c r="T313" s="2064">
        <f t="shared" si="82"/>
        <v>0</v>
      </c>
      <c r="U313" s="2066">
        <f t="shared" si="82"/>
        <v>0</v>
      </c>
      <c r="V313" s="2064">
        <f t="shared" si="82"/>
        <v>0</v>
      </c>
      <c r="W313" s="2066">
        <f t="shared" si="82"/>
        <v>0</v>
      </c>
      <c r="X313" s="2064">
        <f t="shared" si="82"/>
        <v>0</v>
      </c>
      <c r="Y313" s="2066">
        <f t="shared" si="82"/>
        <v>0</v>
      </c>
      <c r="Z313" s="2064">
        <f t="shared" si="82"/>
        <v>0</v>
      </c>
      <c r="AA313" s="2066">
        <f t="shared" si="82"/>
        <v>0</v>
      </c>
      <c r="AB313" s="2064">
        <f t="shared" si="82"/>
        <v>0</v>
      </c>
      <c r="AC313" s="2066">
        <f t="shared" si="82"/>
        <v>0</v>
      </c>
      <c r="AD313" s="2064">
        <f t="shared" si="82"/>
        <v>0</v>
      </c>
      <c r="AE313" s="2066">
        <f t="shared" si="82"/>
        <v>0</v>
      </c>
      <c r="AF313" s="2064">
        <f t="shared" si="82"/>
        <v>0</v>
      </c>
      <c r="AG313" s="2066">
        <f t="shared" si="82"/>
        <v>0</v>
      </c>
      <c r="AH313" s="2064">
        <f t="shared" si="82"/>
        <v>0</v>
      </c>
      <c r="AI313" s="2066">
        <f t="shared" si="82"/>
        <v>0</v>
      </c>
      <c r="AJ313" s="2064">
        <f t="shared" si="82"/>
        <v>0</v>
      </c>
      <c r="AK313" s="2066">
        <f t="shared" si="82"/>
        <v>0</v>
      </c>
      <c r="AL313" s="2067">
        <f t="shared" si="82"/>
        <v>0</v>
      </c>
      <c r="AM313" s="2068">
        <f t="shared" si="82"/>
        <v>0</v>
      </c>
      <c r="AN313" s="2075"/>
      <c r="AO313" s="2075"/>
      <c r="AP313" s="2076"/>
      <c r="AQ313" s="2077"/>
      <c r="AR313" s="2076"/>
      <c r="AS313" s="2077"/>
      <c r="AT313" s="2078"/>
      <c r="AU313" s="2079"/>
      <c r="AV313" s="2080"/>
      <c r="AW313" s="2081"/>
    </row>
    <row r="314" spans="1:49" ht="15" customHeight="1" x14ac:dyDescent="0.25">
      <c r="A314" s="2698" t="s">
        <v>298</v>
      </c>
      <c r="B314" s="2051" t="s">
        <v>282</v>
      </c>
      <c r="C314" s="2052">
        <f t="shared" si="75"/>
        <v>0</v>
      </c>
      <c r="D314" s="2053">
        <f t="shared" si="81"/>
        <v>0</v>
      </c>
      <c r="E314" s="2054">
        <f t="shared" si="81"/>
        <v>0</v>
      </c>
      <c r="F314" s="2055"/>
      <c r="G314" s="2056"/>
      <c r="H314" s="2055"/>
      <c r="I314" s="2056"/>
      <c r="J314" s="2055"/>
      <c r="K314" s="2056"/>
      <c r="L314" s="2055"/>
      <c r="M314" s="2056"/>
      <c r="N314" s="2055"/>
      <c r="O314" s="2056"/>
      <c r="P314" s="2055"/>
      <c r="Q314" s="2056"/>
      <c r="R314" s="2055"/>
      <c r="S314" s="2056"/>
      <c r="T314" s="2055"/>
      <c r="U314" s="2056"/>
      <c r="V314" s="2055"/>
      <c r="W314" s="2056"/>
      <c r="X314" s="2055"/>
      <c r="Y314" s="2056"/>
      <c r="Z314" s="2055"/>
      <c r="AA314" s="2056"/>
      <c r="AB314" s="2055"/>
      <c r="AC314" s="2056"/>
      <c r="AD314" s="2055"/>
      <c r="AE314" s="2056"/>
      <c r="AF314" s="2055"/>
      <c r="AG314" s="2056"/>
      <c r="AH314" s="2055"/>
      <c r="AI314" s="2056"/>
      <c r="AJ314" s="2055"/>
      <c r="AK314" s="2056"/>
      <c r="AL314" s="2055"/>
      <c r="AM314" s="2057"/>
      <c r="AN314" s="2070"/>
      <c r="AO314" s="2070"/>
      <c r="AP314" s="2071"/>
      <c r="AQ314" s="2072"/>
      <c r="AR314" s="2071"/>
      <c r="AS314" s="2072"/>
      <c r="AT314" s="2071"/>
      <c r="AU314" s="2073"/>
      <c r="AV314" s="2074"/>
      <c r="AW314" s="2049"/>
    </row>
    <row r="315" spans="1:49" x14ac:dyDescent="0.25">
      <c r="A315" s="2699"/>
      <c r="B315" s="483" t="s">
        <v>283</v>
      </c>
      <c r="C315" s="484">
        <f t="shared" si="75"/>
        <v>0</v>
      </c>
      <c r="D315" s="485">
        <f t="shared" si="81"/>
        <v>0</v>
      </c>
      <c r="E315" s="486">
        <f t="shared" si="81"/>
        <v>0</v>
      </c>
      <c r="F315" s="487"/>
      <c r="G315" s="488"/>
      <c r="H315" s="487"/>
      <c r="I315" s="488"/>
      <c r="J315" s="487"/>
      <c r="K315" s="488"/>
      <c r="L315" s="487"/>
      <c r="M315" s="488"/>
      <c r="N315" s="487"/>
      <c r="O315" s="488"/>
      <c r="P315" s="487"/>
      <c r="Q315" s="488"/>
      <c r="R315" s="487"/>
      <c r="S315" s="488"/>
      <c r="T315" s="487"/>
      <c r="U315" s="488"/>
      <c r="V315" s="487"/>
      <c r="W315" s="488"/>
      <c r="X315" s="487"/>
      <c r="Y315" s="488"/>
      <c r="Z315" s="487"/>
      <c r="AA315" s="488"/>
      <c r="AB315" s="487"/>
      <c r="AC315" s="488"/>
      <c r="AD315" s="487"/>
      <c r="AE315" s="488"/>
      <c r="AF315" s="487"/>
      <c r="AG315" s="488"/>
      <c r="AH315" s="487"/>
      <c r="AI315" s="488"/>
      <c r="AJ315" s="487"/>
      <c r="AK315" s="488"/>
      <c r="AL315" s="487"/>
      <c r="AM315" s="489"/>
      <c r="AN315" s="497"/>
      <c r="AO315" s="497"/>
      <c r="AP315" s="498"/>
      <c r="AQ315" s="499"/>
      <c r="AR315" s="498"/>
      <c r="AS315" s="499"/>
      <c r="AT315" s="498"/>
      <c r="AU315" s="500"/>
      <c r="AV315" s="501"/>
      <c r="AW315" s="502"/>
    </row>
    <row r="316" spans="1:49" x14ac:dyDescent="0.25">
      <c r="A316" s="2699"/>
      <c r="B316" s="503" t="s">
        <v>286</v>
      </c>
      <c r="C316" s="504">
        <f t="shared" si="75"/>
        <v>0</v>
      </c>
      <c r="D316" s="505">
        <f t="shared" si="81"/>
        <v>0</v>
      </c>
      <c r="E316" s="506">
        <f t="shared" si="81"/>
        <v>0</v>
      </c>
      <c r="F316" s="507"/>
      <c r="G316" s="508"/>
      <c r="H316" s="507"/>
      <c r="I316" s="508"/>
      <c r="J316" s="507"/>
      <c r="K316" s="508"/>
      <c r="L316" s="507"/>
      <c r="M316" s="508"/>
      <c r="N316" s="507"/>
      <c r="O316" s="508"/>
      <c r="P316" s="507"/>
      <c r="Q316" s="508"/>
      <c r="R316" s="507"/>
      <c r="S316" s="508"/>
      <c r="T316" s="507"/>
      <c r="U316" s="508"/>
      <c r="V316" s="507"/>
      <c r="W316" s="508"/>
      <c r="X316" s="507"/>
      <c r="Y316" s="508"/>
      <c r="Z316" s="507"/>
      <c r="AA316" s="508"/>
      <c r="AB316" s="507"/>
      <c r="AC316" s="508"/>
      <c r="AD316" s="507"/>
      <c r="AE316" s="508"/>
      <c r="AF316" s="507"/>
      <c r="AG316" s="508"/>
      <c r="AH316" s="507"/>
      <c r="AI316" s="508"/>
      <c r="AJ316" s="507"/>
      <c r="AK316" s="508"/>
      <c r="AL316" s="507"/>
      <c r="AM316" s="509"/>
      <c r="AN316" s="510"/>
      <c r="AO316" s="510"/>
      <c r="AP316" s="511"/>
      <c r="AQ316" s="512"/>
      <c r="AR316" s="511"/>
      <c r="AS316" s="512"/>
      <c r="AT316" s="511"/>
      <c r="AU316" s="513"/>
      <c r="AV316" s="514"/>
      <c r="AW316" s="466"/>
    </row>
    <row r="317" spans="1:49" x14ac:dyDescent="0.25">
      <c r="A317" s="2699"/>
      <c r="B317" s="503" t="s">
        <v>287</v>
      </c>
      <c r="C317" s="504">
        <f t="shared" si="75"/>
        <v>0</v>
      </c>
      <c r="D317" s="505">
        <f t="shared" si="81"/>
        <v>0</v>
      </c>
      <c r="E317" s="506">
        <f t="shared" si="81"/>
        <v>0</v>
      </c>
      <c r="F317" s="507"/>
      <c r="G317" s="508"/>
      <c r="H317" s="507"/>
      <c r="I317" s="508"/>
      <c r="J317" s="507"/>
      <c r="K317" s="508"/>
      <c r="L317" s="507"/>
      <c r="M317" s="508"/>
      <c r="N317" s="507"/>
      <c r="O317" s="508"/>
      <c r="P317" s="507"/>
      <c r="Q317" s="508"/>
      <c r="R317" s="507"/>
      <c r="S317" s="508"/>
      <c r="T317" s="507"/>
      <c r="U317" s="508"/>
      <c r="V317" s="507"/>
      <c r="W317" s="508"/>
      <c r="X317" s="507"/>
      <c r="Y317" s="508"/>
      <c r="Z317" s="507"/>
      <c r="AA317" s="508"/>
      <c r="AB317" s="507"/>
      <c r="AC317" s="508"/>
      <c r="AD317" s="507"/>
      <c r="AE317" s="508"/>
      <c r="AF317" s="507"/>
      <c r="AG317" s="508"/>
      <c r="AH317" s="507"/>
      <c r="AI317" s="508"/>
      <c r="AJ317" s="507"/>
      <c r="AK317" s="508"/>
      <c r="AL317" s="507"/>
      <c r="AM317" s="509"/>
      <c r="AN317" s="510"/>
      <c r="AO317" s="510"/>
      <c r="AP317" s="511"/>
      <c r="AQ317" s="512"/>
      <c r="AR317" s="511"/>
      <c r="AS317" s="512"/>
      <c r="AT317" s="511"/>
      <c r="AU317" s="513"/>
      <c r="AV317" s="514"/>
      <c r="AW317" s="466"/>
    </row>
    <row r="318" spans="1:49" ht="21" x14ac:dyDescent="0.25">
      <c r="A318" s="2699"/>
      <c r="B318" s="503" t="s">
        <v>288</v>
      </c>
      <c r="C318" s="504">
        <f t="shared" si="75"/>
        <v>0</v>
      </c>
      <c r="D318" s="505">
        <f t="shared" si="81"/>
        <v>0</v>
      </c>
      <c r="E318" s="506">
        <f t="shared" si="81"/>
        <v>0</v>
      </c>
      <c r="F318" s="507"/>
      <c r="G318" s="508"/>
      <c r="H318" s="507"/>
      <c r="I318" s="508"/>
      <c r="J318" s="507"/>
      <c r="K318" s="508"/>
      <c r="L318" s="507"/>
      <c r="M318" s="508"/>
      <c r="N318" s="507"/>
      <c r="O318" s="508"/>
      <c r="P318" s="507"/>
      <c r="Q318" s="508"/>
      <c r="R318" s="507"/>
      <c r="S318" s="508"/>
      <c r="T318" s="507"/>
      <c r="U318" s="508"/>
      <c r="V318" s="507"/>
      <c r="W318" s="508"/>
      <c r="X318" s="507"/>
      <c r="Y318" s="508"/>
      <c r="Z318" s="507"/>
      <c r="AA318" s="508"/>
      <c r="AB318" s="507"/>
      <c r="AC318" s="508"/>
      <c r="AD318" s="507"/>
      <c r="AE318" s="508"/>
      <c r="AF318" s="507"/>
      <c r="AG318" s="508"/>
      <c r="AH318" s="507"/>
      <c r="AI318" s="508"/>
      <c r="AJ318" s="507"/>
      <c r="AK318" s="508"/>
      <c r="AL318" s="507"/>
      <c r="AM318" s="509"/>
      <c r="AN318" s="510"/>
      <c r="AO318" s="510"/>
      <c r="AP318" s="511"/>
      <c r="AQ318" s="512"/>
      <c r="AR318" s="511"/>
      <c r="AS318" s="512"/>
      <c r="AT318" s="511"/>
      <c r="AU318" s="513"/>
      <c r="AV318" s="514"/>
      <c r="AW318" s="466"/>
    </row>
    <row r="319" spans="1:49" x14ac:dyDescent="0.25">
      <c r="A319" s="2699"/>
      <c r="B319" s="503" t="s">
        <v>289</v>
      </c>
      <c r="C319" s="504">
        <f t="shared" si="75"/>
        <v>0</v>
      </c>
      <c r="D319" s="505">
        <f t="shared" si="81"/>
        <v>0</v>
      </c>
      <c r="E319" s="506">
        <f t="shared" si="81"/>
        <v>0</v>
      </c>
      <c r="F319" s="507"/>
      <c r="G319" s="508"/>
      <c r="H319" s="507"/>
      <c r="I319" s="508"/>
      <c r="J319" s="507"/>
      <c r="K319" s="508"/>
      <c r="L319" s="507"/>
      <c r="M319" s="508"/>
      <c r="N319" s="507"/>
      <c r="O319" s="508"/>
      <c r="P319" s="507"/>
      <c r="Q319" s="508"/>
      <c r="R319" s="507"/>
      <c r="S319" s="508"/>
      <c r="T319" s="507"/>
      <c r="U319" s="508"/>
      <c r="V319" s="507"/>
      <c r="W319" s="508"/>
      <c r="X319" s="507"/>
      <c r="Y319" s="508"/>
      <c r="Z319" s="507"/>
      <c r="AA319" s="508"/>
      <c r="AB319" s="507"/>
      <c r="AC319" s="508"/>
      <c r="AD319" s="507"/>
      <c r="AE319" s="508"/>
      <c r="AF319" s="507"/>
      <c r="AG319" s="508"/>
      <c r="AH319" s="507"/>
      <c r="AI319" s="508"/>
      <c r="AJ319" s="507"/>
      <c r="AK319" s="508"/>
      <c r="AL319" s="507"/>
      <c r="AM319" s="509"/>
      <c r="AN319" s="510"/>
      <c r="AO319" s="510"/>
      <c r="AP319" s="511"/>
      <c r="AQ319" s="512"/>
      <c r="AR319" s="511"/>
      <c r="AS319" s="512"/>
      <c r="AT319" s="511"/>
      <c r="AU319" s="513"/>
      <c r="AV319" s="514"/>
      <c r="AW319" s="466"/>
    </row>
    <row r="320" spans="1:49" ht="15.75" thickBot="1" x14ac:dyDescent="0.3">
      <c r="A320" s="2700"/>
      <c r="B320" s="2060" t="s">
        <v>284</v>
      </c>
      <c r="C320" s="2061">
        <f t="shared" si="75"/>
        <v>0</v>
      </c>
      <c r="D320" s="2062">
        <f t="shared" si="81"/>
        <v>0</v>
      </c>
      <c r="E320" s="2082">
        <f t="shared" si="81"/>
        <v>0</v>
      </c>
      <c r="F320" s="2083">
        <f t="shared" ref="F320:AM320" si="83">SUM(F314:F319)</f>
        <v>0</v>
      </c>
      <c r="G320" s="2066">
        <f t="shared" si="83"/>
        <v>0</v>
      </c>
      <c r="H320" s="2083">
        <f t="shared" si="83"/>
        <v>0</v>
      </c>
      <c r="I320" s="2066">
        <f t="shared" si="83"/>
        <v>0</v>
      </c>
      <c r="J320" s="2083">
        <f t="shared" si="83"/>
        <v>0</v>
      </c>
      <c r="K320" s="2066">
        <f t="shared" si="83"/>
        <v>0</v>
      </c>
      <c r="L320" s="2083">
        <f t="shared" si="83"/>
        <v>0</v>
      </c>
      <c r="M320" s="2066">
        <f t="shared" si="83"/>
        <v>0</v>
      </c>
      <c r="N320" s="2083">
        <f t="shared" si="83"/>
        <v>0</v>
      </c>
      <c r="O320" s="2066">
        <f t="shared" si="83"/>
        <v>0</v>
      </c>
      <c r="P320" s="2083">
        <f t="shared" si="83"/>
        <v>0</v>
      </c>
      <c r="Q320" s="2066">
        <f t="shared" si="83"/>
        <v>0</v>
      </c>
      <c r="R320" s="2083">
        <f t="shared" si="83"/>
        <v>0</v>
      </c>
      <c r="S320" s="2066">
        <f t="shared" si="83"/>
        <v>0</v>
      </c>
      <c r="T320" s="2083">
        <f t="shared" si="83"/>
        <v>0</v>
      </c>
      <c r="U320" s="2066">
        <f t="shared" si="83"/>
        <v>0</v>
      </c>
      <c r="V320" s="2083">
        <f t="shared" si="83"/>
        <v>0</v>
      </c>
      <c r="W320" s="2066">
        <f t="shared" si="83"/>
        <v>0</v>
      </c>
      <c r="X320" s="2083">
        <f t="shared" si="83"/>
        <v>0</v>
      </c>
      <c r="Y320" s="2066">
        <f t="shared" si="83"/>
        <v>0</v>
      </c>
      <c r="Z320" s="2083">
        <f t="shared" si="83"/>
        <v>0</v>
      </c>
      <c r="AA320" s="2066">
        <f t="shared" si="83"/>
        <v>0</v>
      </c>
      <c r="AB320" s="2083">
        <f t="shared" si="83"/>
        <v>0</v>
      </c>
      <c r="AC320" s="2066">
        <f t="shared" si="83"/>
        <v>0</v>
      </c>
      <c r="AD320" s="2083">
        <f t="shared" si="83"/>
        <v>0</v>
      </c>
      <c r="AE320" s="2066">
        <f t="shared" si="83"/>
        <v>0</v>
      </c>
      <c r="AF320" s="2083">
        <f t="shared" si="83"/>
        <v>0</v>
      </c>
      <c r="AG320" s="2066">
        <f t="shared" si="83"/>
        <v>0</v>
      </c>
      <c r="AH320" s="2083">
        <f t="shared" si="83"/>
        <v>0</v>
      </c>
      <c r="AI320" s="2066">
        <f t="shared" si="83"/>
        <v>0</v>
      </c>
      <c r="AJ320" s="2083">
        <f t="shared" si="83"/>
        <v>0</v>
      </c>
      <c r="AK320" s="2066">
        <f t="shared" si="83"/>
        <v>0</v>
      </c>
      <c r="AL320" s="1671">
        <f t="shared" si="83"/>
        <v>0</v>
      </c>
      <c r="AM320" s="2068">
        <f t="shared" si="83"/>
        <v>0</v>
      </c>
      <c r="AN320" s="2084"/>
      <c r="AO320" s="2084"/>
      <c r="AP320" s="2085"/>
      <c r="AQ320" s="2086"/>
      <c r="AR320" s="2085"/>
      <c r="AS320" s="2086"/>
      <c r="AT320" s="2087"/>
      <c r="AU320" s="2088"/>
      <c r="AV320" s="2089"/>
      <c r="AW320" s="2090"/>
    </row>
    <row r="321" spans="1:90" ht="15.75" thickTop="1" x14ac:dyDescent="0.25">
      <c r="A321" s="2701" t="s">
        <v>299</v>
      </c>
      <c r="B321" s="2701"/>
      <c r="C321" s="515">
        <f t="shared" si="75"/>
        <v>0</v>
      </c>
      <c r="D321" s="516">
        <f t="shared" si="81"/>
        <v>0</v>
      </c>
      <c r="E321" s="517">
        <f t="shared" si="81"/>
        <v>0</v>
      </c>
      <c r="F321" s="516">
        <f t="shared" ref="F321:AM321" si="84">SUM(F275,F282,F289,F301,F313,F320)</f>
        <v>0</v>
      </c>
      <c r="G321" s="517">
        <f t="shared" si="84"/>
        <v>0</v>
      </c>
      <c r="H321" s="516">
        <f t="shared" si="84"/>
        <v>0</v>
      </c>
      <c r="I321" s="517">
        <f t="shared" si="84"/>
        <v>0</v>
      </c>
      <c r="J321" s="516">
        <f t="shared" si="84"/>
        <v>0</v>
      </c>
      <c r="K321" s="517">
        <f t="shared" si="84"/>
        <v>0</v>
      </c>
      <c r="L321" s="516">
        <f t="shared" si="84"/>
        <v>0</v>
      </c>
      <c r="M321" s="517">
        <f t="shared" si="84"/>
        <v>0</v>
      </c>
      <c r="N321" s="516">
        <f t="shared" si="84"/>
        <v>0</v>
      </c>
      <c r="O321" s="517">
        <f t="shared" si="84"/>
        <v>0</v>
      </c>
      <c r="P321" s="516">
        <f t="shared" si="84"/>
        <v>0</v>
      </c>
      <c r="Q321" s="517">
        <f t="shared" si="84"/>
        <v>0</v>
      </c>
      <c r="R321" s="516">
        <f t="shared" si="84"/>
        <v>0</v>
      </c>
      <c r="S321" s="517">
        <f t="shared" si="84"/>
        <v>0</v>
      </c>
      <c r="T321" s="516">
        <f t="shared" si="84"/>
        <v>0</v>
      </c>
      <c r="U321" s="517">
        <f t="shared" si="84"/>
        <v>0</v>
      </c>
      <c r="V321" s="516">
        <f t="shared" si="84"/>
        <v>0</v>
      </c>
      <c r="W321" s="2066">
        <f t="shared" si="84"/>
        <v>0</v>
      </c>
      <c r="X321" s="516">
        <f t="shared" si="84"/>
        <v>0</v>
      </c>
      <c r="Y321" s="517">
        <f t="shared" si="84"/>
        <v>0</v>
      </c>
      <c r="Z321" s="516">
        <f t="shared" si="84"/>
        <v>0</v>
      </c>
      <c r="AA321" s="517">
        <f t="shared" si="84"/>
        <v>0</v>
      </c>
      <c r="AB321" s="516">
        <f t="shared" si="84"/>
        <v>0</v>
      </c>
      <c r="AC321" s="517">
        <f t="shared" si="84"/>
        <v>0</v>
      </c>
      <c r="AD321" s="516">
        <f t="shared" si="84"/>
        <v>0</v>
      </c>
      <c r="AE321" s="517">
        <f t="shared" si="84"/>
        <v>0</v>
      </c>
      <c r="AF321" s="516">
        <f t="shared" si="84"/>
        <v>0</v>
      </c>
      <c r="AG321" s="517">
        <f t="shared" si="84"/>
        <v>0</v>
      </c>
      <c r="AH321" s="516">
        <f t="shared" si="84"/>
        <v>0</v>
      </c>
      <c r="AI321" s="517">
        <f t="shared" si="84"/>
        <v>0</v>
      </c>
      <c r="AJ321" s="516">
        <f t="shared" si="84"/>
        <v>0</v>
      </c>
      <c r="AK321" s="517">
        <f t="shared" si="84"/>
        <v>0</v>
      </c>
      <c r="AL321" s="516">
        <f t="shared" si="84"/>
        <v>0</v>
      </c>
      <c r="AM321" s="518">
        <f t="shared" si="84"/>
        <v>0</v>
      </c>
      <c r="AN321" s="519">
        <f t="shared" ref="AN321:AW321" si="85">SUM(AN275)</f>
        <v>0</v>
      </c>
      <c r="AO321" s="519">
        <f t="shared" si="85"/>
        <v>0</v>
      </c>
      <c r="AP321" s="516">
        <f t="shared" si="85"/>
        <v>0</v>
      </c>
      <c r="AQ321" s="517">
        <f t="shared" si="85"/>
        <v>0</v>
      </c>
      <c r="AR321" s="516">
        <f t="shared" si="85"/>
        <v>0</v>
      </c>
      <c r="AS321" s="517">
        <f t="shared" si="85"/>
        <v>0</v>
      </c>
      <c r="AT321" s="516">
        <f t="shared" si="85"/>
        <v>0</v>
      </c>
      <c r="AU321" s="518">
        <f t="shared" si="85"/>
        <v>0</v>
      </c>
      <c r="AV321" s="520">
        <f t="shared" si="85"/>
        <v>0</v>
      </c>
      <c r="AW321" s="519">
        <f t="shared" si="85"/>
        <v>0</v>
      </c>
    </row>
    <row r="322" spans="1:90" x14ac:dyDescent="0.25">
      <c r="A322" s="451" t="s">
        <v>300</v>
      </c>
      <c r="B322" s="521"/>
      <c r="C322" s="522"/>
      <c r="D322" s="522"/>
      <c r="E322" s="522"/>
      <c r="F322" s="522"/>
      <c r="G322" s="522"/>
      <c r="H322" s="522"/>
      <c r="I322" s="522"/>
      <c r="J322" s="522"/>
      <c r="K322" s="522"/>
      <c r="L322" s="522"/>
    </row>
    <row r="323" spans="1:90" ht="15" customHeight="1" x14ac:dyDescent="0.25">
      <c r="A323" s="3322" t="s">
        <v>25</v>
      </c>
      <c r="B323" s="3323" t="s">
        <v>301</v>
      </c>
      <c r="C323" s="3396" t="s">
        <v>302</v>
      </c>
      <c r="D323" s="3220"/>
      <c r="E323" s="3220"/>
      <c r="F323" s="3220"/>
      <c r="G323" s="3220"/>
      <c r="H323" s="3220"/>
      <c r="I323" s="3220"/>
      <c r="J323" s="3220"/>
      <c r="K323" s="3397"/>
      <c r="L323" s="3398" t="s">
        <v>303</v>
      </c>
      <c r="M323" s="3223"/>
      <c r="N323" s="3223"/>
      <c r="O323" s="3223"/>
      <c r="P323" s="3223"/>
      <c r="Q323" s="3223"/>
      <c r="R323" s="3223"/>
      <c r="S323" s="3223"/>
      <c r="T323" s="3399"/>
      <c r="U323" s="3398" t="s">
        <v>304</v>
      </c>
      <c r="V323" s="3223"/>
      <c r="W323" s="3223"/>
      <c r="X323" s="3223"/>
      <c r="Y323" s="3223"/>
      <c r="Z323" s="3223"/>
      <c r="AA323" s="3223"/>
      <c r="AB323" s="3223"/>
      <c r="AC323" s="3400"/>
      <c r="AD323" s="3159" t="s">
        <v>28</v>
      </c>
      <c r="AE323" s="3362" t="s">
        <v>29</v>
      </c>
    </row>
    <row r="324" spans="1:90" ht="15" customHeight="1" x14ac:dyDescent="0.25">
      <c r="A324" s="2824"/>
      <c r="B324" s="2826"/>
      <c r="C324" s="3404" t="s">
        <v>65</v>
      </c>
      <c r="D324" s="3230"/>
      <c r="E324" s="3405"/>
      <c r="F324" s="3401" t="s">
        <v>305</v>
      </c>
      <c r="G324" s="3401"/>
      <c r="H324" s="3401" t="s">
        <v>306</v>
      </c>
      <c r="I324" s="3401"/>
      <c r="J324" s="3402" t="s">
        <v>307</v>
      </c>
      <c r="K324" s="3402"/>
      <c r="L324" s="3404" t="s">
        <v>65</v>
      </c>
      <c r="M324" s="3230"/>
      <c r="N324" s="3405"/>
      <c r="O324" s="3401" t="s">
        <v>305</v>
      </c>
      <c r="P324" s="3401"/>
      <c r="Q324" s="3401" t="s">
        <v>306</v>
      </c>
      <c r="R324" s="3401"/>
      <c r="S324" s="3402" t="s">
        <v>307</v>
      </c>
      <c r="T324" s="3402"/>
      <c r="U324" s="3404" t="s">
        <v>65</v>
      </c>
      <c r="V324" s="3230"/>
      <c r="W324" s="3405"/>
      <c r="X324" s="3401" t="s">
        <v>305</v>
      </c>
      <c r="Y324" s="3401"/>
      <c r="Z324" s="3401" t="s">
        <v>306</v>
      </c>
      <c r="AA324" s="3401"/>
      <c r="AB324" s="3402" t="s">
        <v>307</v>
      </c>
      <c r="AC324" s="3403"/>
      <c r="AD324" s="3159"/>
      <c r="AE324" s="3362"/>
    </row>
    <row r="325" spans="1:90" ht="21" x14ac:dyDescent="0.25">
      <c r="A325" s="2824"/>
      <c r="B325" s="2826"/>
      <c r="C325" s="1679" t="s">
        <v>308</v>
      </c>
      <c r="D325" s="523" t="s">
        <v>18</v>
      </c>
      <c r="E325" s="1885" t="s">
        <v>19</v>
      </c>
      <c r="F325" s="2091" t="s">
        <v>18</v>
      </c>
      <c r="G325" s="2092" t="s">
        <v>19</v>
      </c>
      <c r="H325" s="2091" t="s">
        <v>18</v>
      </c>
      <c r="I325" s="2092" t="s">
        <v>19</v>
      </c>
      <c r="J325" s="2091" t="s">
        <v>18</v>
      </c>
      <c r="K325" s="2092" t="s">
        <v>19</v>
      </c>
      <c r="L325" s="2091" t="s">
        <v>308</v>
      </c>
      <c r="M325" s="2093" t="s">
        <v>18</v>
      </c>
      <c r="N325" s="2094" t="s">
        <v>19</v>
      </c>
      <c r="O325" s="2091" t="s">
        <v>18</v>
      </c>
      <c r="P325" s="2094" t="s">
        <v>19</v>
      </c>
      <c r="Q325" s="2091" t="s">
        <v>18</v>
      </c>
      <c r="R325" s="2094" t="s">
        <v>19</v>
      </c>
      <c r="S325" s="2091" t="s">
        <v>18</v>
      </c>
      <c r="T325" s="2094" t="s">
        <v>19</v>
      </c>
      <c r="U325" s="2091" t="s">
        <v>308</v>
      </c>
      <c r="V325" s="524" t="s">
        <v>18</v>
      </c>
      <c r="W325" s="2092" t="s">
        <v>19</v>
      </c>
      <c r="X325" s="2091" t="s">
        <v>18</v>
      </c>
      <c r="Y325" s="2092" t="s">
        <v>19</v>
      </c>
      <c r="Z325" s="2091" t="s">
        <v>18</v>
      </c>
      <c r="AA325" s="2092" t="s">
        <v>19</v>
      </c>
      <c r="AB325" s="2091" t="s">
        <v>18</v>
      </c>
      <c r="AC325" s="2095" t="s">
        <v>19</v>
      </c>
      <c r="AD325" s="3159"/>
      <c r="AE325" s="3362"/>
    </row>
    <row r="326" spans="1:90" ht="42" x14ac:dyDescent="0.25">
      <c r="A326" s="2096" t="s">
        <v>309</v>
      </c>
      <c r="B326" s="2097">
        <f>SUM(C326+L326+U326)</f>
        <v>0</v>
      </c>
      <c r="C326" s="2098">
        <f>SUM(D326:E326)</f>
        <v>0</v>
      </c>
      <c r="D326" s="1982">
        <f>SUM(F326+H326+J326)</f>
        <v>0</v>
      </c>
      <c r="E326" s="1990">
        <f>SUM(G326+I326+K326)</f>
        <v>0</v>
      </c>
      <c r="F326" s="1948"/>
      <c r="G326" s="1943"/>
      <c r="H326" s="1948"/>
      <c r="I326" s="1943"/>
      <c r="J326" s="1948"/>
      <c r="K326" s="1943"/>
      <c r="L326" s="2099">
        <f>SUM(M326:N326)</f>
        <v>0</v>
      </c>
      <c r="M326" s="1982">
        <f>SUM(O326+Q326+S326)</f>
        <v>0</v>
      </c>
      <c r="N326" s="1955">
        <f>SUM(P326+R326+T326)</f>
        <v>0</v>
      </c>
      <c r="O326" s="1948"/>
      <c r="P326" s="1950"/>
      <c r="Q326" s="1948"/>
      <c r="R326" s="1950"/>
      <c r="S326" s="1948"/>
      <c r="T326" s="1950"/>
      <c r="U326" s="1981">
        <f>SUM(V326:W326)</f>
        <v>0</v>
      </c>
      <c r="V326" s="1982">
        <f>SUM(X326+Z326+AB326)</f>
        <v>0</v>
      </c>
      <c r="W326" s="1990">
        <f>SUM(Y326+AA326+AC326)</f>
        <v>0</v>
      </c>
      <c r="X326" s="1948"/>
      <c r="Y326" s="1943"/>
      <c r="Z326" s="1948"/>
      <c r="AA326" s="1943"/>
      <c r="AB326" s="1948"/>
      <c r="AC326" s="2100"/>
      <c r="AD326" s="1991"/>
      <c r="AE326" s="1943"/>
      <c r="AF326" s="33" t="str">
        <f>$CA326&amp;CB326</f>
        <v/>
      </c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6" t="str">
        <f>IF(AND($B326&lt;&gt;0,AD326=""),"* No olvide ingresar la columna "&amp;AD$323&amp;""&amp;" (Digite CERO si no tiene). ",IF(AD326&gt;$B326,"* El Número de Pueblos Originarios no puede superar el Total. ",""))</f>
        <v/>
      </c>
      <c r="CB326" s="36" t="str">
        <f>IF(AND($B326&lt;&gt;0,AE326=""),"* No olvide ingresar la columna "&amp;AE$323&amp;""&amp;" (Digite CERO si no tiene). ",IF(AE326&gt;$B326,"* El Número de Migrantes no puede superar el Total. ",""))</f>
        <v/>
      </c>
      <c r="CC326" s="35"/>
      <c r="CD326" s="35"/>
      <c r="CE326" s="37"/>
      <c r="CF326" s="37"/>
      <c r="CG326" s="37"/>
      <c r="CH326" s="37"/>
      <c r="CI326" s="37"/>
      <c r="CJ326" s="34"/>
      <c r="CK326" s="38">
        <f>IF(AND($B326&lt;&gt;0,AD326=""),1,IF(AD326&gt;$B326,1,0))</f>
        <v>0</v>
      </c>
      <c r="CL326" s="38">
        <f>IF(AND($B326&lt;&gt;0,AE326=""),1,IF(AE326&gt;$B326,1,0))</f>
        <v>0</v>
      </c>
    </row>
    <row r="327" spans="1:90" ht="31.5" x14ac:dyDescent="0.25">
      <c r="A327" s="1701" t="s">
        <v>310</v>
      </c>
      <c r="B327" s="531">
        <f>SUM(C327+U327)</f>
        <v>0</v>
      </c>
      <c r="C327" s="532">
        <f t="shared" ref="C327:C333" si="86">SUM(D327:E327)</f>
        <v>0</v>
      </c>
      <c r="D327" s="533">
        <f t="shared" ref="D327:E333" si="87">SUM(F327+H327+J327)</f>
        <v>0</v>
      </c>
      <c r="E327" s="534">
        <f t="shared" si="87"/>
        <v>0</v>
      </c>
      <c r="F327" s="27"/>
      <c r="G327" s="62"/>
      <c r="H327" s="27"/>
      <c r="I327" s="62"/>
      <c r="J327" s="27"/>
      <c r="K327" s="62"/>
      <c r="L327" s="535"/>
      <c r="M327" s="536"/>
      <c r="N327" s="537"/>
      <c r="O327" s="535"/>
      <c r="P327" s="537"/>
      <c r="Q327" s="535"/>
      <c r="R327" s="537"/>
      <c r="S327" s="535"/>
      <c r="T327" s="537"/>
      <c r="U327" s="193">
        <f t="shared" ref="U327:U333" si="88">SUM(V327:W327)</f>
        <v>0</v>
      </c>
      <c r="V327" s="194">
        <f t="shared" ref="V327:W333" si="89">SUM(X327+Z327+AB327)</f>
        <v>0</v>
      </c>
      <c r="W327" s="245">
        <f t="shared" si="89"/>
        <v>0</v>
      </c>
      <c r="X327" s="27"/>
      <c r="Y327" s="62"/>
      <c r="Z327" s="27"/>
      <c r="AA327" s="62"/>
      <c r="AB327" s="27"/>
      <c r="AC327" s="538"/>
      <c r="AD327" s="216"/>
      <c r="AE327" s="62"/>
      <c r="AF327" s="33" t="str">
        <f t="shared" ref="AF327:AF333" si="90">$CA327&amp;CB327</f>
        <v/>
      </c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6" t="str">
        <f t="shared" ref="CA327:CA333" si="91">IF(AND($B327&lt;&gt;0,AD327=""),"* No olvide ingresar la columna "&amp;AD$323&amp;""&amp;" (Digite CERO si no tiene). ",IF(AD327&gt;$B327,"* El Número de Pueblos Originarios no puede superar el Total. ",""))</f>
        <v/>
      </c>
      <c r="CB327" s="36" t="str">
        <f t="shared" ref="CB327:CB333" si="92">IF(AND($B327&lt;&gt;0,AE327=""),"* No olvide ingresar la columna "&amp;AE$323&amp;""&amp;" (Digite CERO si no tiene). ",IF(AE327&gt;$B327,"* El Número de Migrantes no puede superar el Total. ",""))</f>
        <v/>
      </c>
      <c r="CC327" s="35"/>
      <c r="CD327" s="35"/>
      <c r="CE327" s="37"/>
      <c r="CF327" s="37"/>
      <c r="CG327" s="37"/>
      <c r="CH327" s="37"/>
      <c r="CI327" s="37"/>
      <c r="CJ327" s="34"/>
      <c r="CK327" s="38">
        <f t="shared" ref="CK327:CL333" si="93">IF(AND($B327&lt;&gt;0,AD327=""),1,IF(AD327&gt;$B327,1,0))</f>
        <v>0</v>
      </c>
      <c r="CL327" s="38">
        <f t="shared" si="93"/>
        <v>0</v>
      </c>
    </row>
    <row r="328" spans="1:90" ht="31.5" x14ac:dyDescent="0.25">
      <c r="A328" s="2096" t="s">
        <v>311</v>
      </c>
      <c r="B328" s="2097">
        <f t="shared" ref="B328:B332" si="94">SUM(C328+L328+U328)</f>
        <v>0</v>
      </c>
      <c r="C328" s="2098">
        <f t="shared" si="86"/>
        <v>0</v>
      </c>
      <c r="D328" s="2101">
        <f t="shared" si="87"/>
        <v>0</v>
      </c>
      <c r="E328" s="2102">
        <f t="shared" si="87"/>
        <v>0</v>
      </c>
      <c r="F328" s="1948"/>
      <c r="G328" s="1943"/>
      <c r="H328" s="1948"/>
      <c r="I328" s="1943"/>
      <c r="J328" s="1948"/>
      <c r="K328" s="1943"/>
      <c r="L328" s="2099">
        <f>SUM(M328:N328)</f>
        <v>0</v>
      </c>
      <c r="M328" s="1982">
        <f>SUM(O328+Q328+S328)</f>
        <v>0</v>
      </c>
      <c r="N328" s="1955">
        <f>SUM(P328+R328+T328)</f>
        <v>0</v>
      </c>
      <c r="O328" s="1948"/>
      <c r="P328" s="1950"/>
      <c r="Q328" s="1948"/>
      <c r="R328" s="1950"/>
      <c r="S328" s="1948"/>
      <c r="T328" s="1950"/>
      <c r="U328" s="1981">
        <f t="shared" si="88"/>
        <v>0</v>
      </c>
      <c r="V328" s="1982">
        <f t="shared" si="89"/>
        <v>0</v>
      </c>
      <c r="W328" s="1990">
        <f t="shared" si="89"/>
        <v>0</v>
      </c>
      <c r="X328" s="1948"/>
      <c r="Y328" s="1943"/>
      <c r="Z328" s="1948"/>
      <c r="AA328" s="1943"/>
      <c r="AB328" s="1948"/>
      <c r="AC328" s="2100"/>
      <c r="AD328" s="1991"/>
      <c r="AE328" s="1943"/>
      <c r="AF328" s="33" t="str">
        <f t="shared" si="90"/>
        <v/>
      </c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6" t="str">
        <f t="shared" si="91"/>
        <v/>
      </c>
      <c r="CB328" s="36" t="str">
        <f t="shared" si="92"/>
        <v/>
      </c>
      <c r="CC328" s="35"/>
      <c r="CD328" s="35"/>
      <c r="CE328" s="37"/>
      <c r="CF328" s="37"/>
      <c r="CG328" s="37"/>
      <c r="CH328" s="37"/>
      <c r="CI328" s="37"/>
      <c r="CJ328" s="34"/>
      <c r="CK328" s="38">
        <f t="shared" si="93"/>
        <v>0</v>
      </c>
      <c r="CL328" s="38">
        <f t="shared" si="93"/>
        <v>0</v>
      </c>
    </row>
    <row r="329" spans="1:90" ht="31.5" x14ac:dyDescent="0.25">
      <c r="A329" s="1701" t="s">
        <v>312</v>
      </c>
      <c r="B329" s="531">
        <f>SUM(C329+U329)</f>
        <v>0</v>
      </c>
      <c r="C329" s="532">
        <f t="shared" si="86"/>
        <v>0</v>
      </c>
      <c r="D329" s="533">
        <f t="shared" si="87"/>
        <v>0</v>
      </c>
      <c r="E329" s="534">
        <f t="shared" si="87"/>
        <v>0</v>
      </c>
      <c r="F329" s="27"/>
      <c r="G329" s="62"/>
      <c r="H329" s="27"/>
      <c r="I329" s="62"/>
      <c r="J329" s="27"/>
      <c r="K329" s="62"/>
      <c r="L329" s="535"/>
      <c r="M329" s="536"/>
      <c r="N329" s="537"/>
      <c r="O329" s="535"/>
      <c r="P329" s="537"/>
      <c r="Q329" s="535"/>
      <c r="R329" s="537"/>
      <c r="S329" s="535"/>
      <c r="T329" s="537"/>
      <c r="U329" s="193">
        <f t="shared" si="88"/>
        <v>0</v>
      </c>
      <c r="V329" s="194">
        <f t="shared" si="89"/>
        <v>0</v>
      </c>
      <c r="W329" s="245">
        <f t="shared" si="89"/>
        <v>0</v>
      </c>
      <c r="X329" s="27"/>
      <c r="Y329" s="62"/>
      <c r="Z329" s="27"/>
      <c r="AA329" s="62"/>
      <c r="AB329" s="27"/>
      <c r="AC329" s="538"/>
      <c r="AD329" s="216"/>
      <c r="AE329" s="62"/>
      <c r="AF329" s="33" t="str">
        <f t="shared" si="90"/>
        <v/>
      </c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6" t="str">
        <f t="shared" si="91"/>
        <v/>
      </c>
      <c r="CB329" s="36" t="str">
        <f t="shared" si="92"/>
        <v/>
      </c>
      <c r="CC329" s="35"/>
      <c r="CD329" s="35"/>
      <c r="CE329" s="37"/>
      <c r="CF329" s="37"/>
      <c r="CG329" s="37"/>
      <c r="CH329" s="37"/>
      <c r="CI329" s="37"/>
      <c r="CJ329" s="34"/>
      <c r="CK329" s="38">
        <f t="shared" si="93"/>
        <v>0</v>
      </c>
      <c r="CL329" s="38">
        <f t="shared" si="93"/>
        <v>0</v>
      </c>
    </row>
    <row r="330" spans="1:90" ht="31.5" x14ac:dyDescent="0.25">
      <c r="A330" s="2096" t="s">
        <v>313</v>
      </c>
      <c r="B330" s="2097">
        <f t="shared" si="94"/>
        <v>0</v>
      </c>
      <c r="C330" s="2098">
        <f t="shared" si="86"/>
        <v>0</v>
      </c>
      <c r="D330" s="2101">
        <f t="shared" si="87"/>
        <v>0</v>
      </c>
      <c r="E330" s="2102">
        <f t="shared" si="87"/>
        <v>0</v>
      </c>
      <c r="F330" s="1948"/>
      <c r="G330" s="1943"/>
      <c r="H330" s="1948"/>
      <c r="I330" s="1943"/>
      <c r="J330" s="1948"/>
      <c r="K330" s="1943"/>
      <c r="L330" s="2099">
        <f>SUM(M330:N330)</f>
        <v>0</v>
      </c>
      <c r="M330" s="1982">
        <f>SUM(O330+Q330+S330)</f>
        <v>0</v>
      </c>
      <c r="N330" s="1955">
        <f>SUM(P330+R330+T330)</f>
        <v>0</v>
      </c>
      <c r="O330" s="1948"/>
      <c r="P330" s="1950"/>
      <c r="Q330" s="1948"/>
      <c r="R330" s="1950"/>
      <c r="S330" s="1948"/>
      <c r="T330" s="1950"/>
      <c r="U330" s="1981">
        <f t="shared" si="88"/>
        <v>0</v>
      </c>
      <c r="V330" s="1982">
        <f t="shared" si="89"/>
        <v>0</v>
      </c>
      <c r="W330" s="1990">
        <f t="shared" si="89"/>
        <v>0</v>
      </c>
      <c r="X330" s="1948"/>
      <c r="Y330" s="1943"/>
      <c r="Z330" s="1948"/>
      <c r="AA330" s="1943"/>
      <c r="AB330" s="1948"/>
      <c r="AC330" s="2100"/>
      <c r="AD330" s="1991"/>
      <c r="AE330" s="1943"/>
      <c r="AF330" s="33" t="str">
        <f t="shared" si="90"/>
        <v/>
      </c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6" t="str">
        <f t="shared" si="91"/>
        <v/>
      </c>
      <c r="CB330" s="36" t="str">
        <f t="shared" si="92"/>
        <v/>
      </c>
      <c r="CC330" s="35"/>
      <c r="CD330" s="35"/>
      <c r="CE330" s="37"/>
      <c r="CF330" s="37"/>
      <c r="CG330" s="37"/>
      <c r="CH330" s="37"/>
      <c r="CI330" s="37"/>
      <c r="CJ330" s="34"/>
      <c r="CK330" s="38">
        <f t="shared" si="93"/>
        <v>0</v>
      </c>
      <c r="CL330" s="38">
        <f t="shared" si="93"/>
        <v>0</v>
      </c>
    </row>
    <row r="331" spans="1:90" ht="31.5" x14ac:dyDescent="0.25">
      <c r="A331" s="1701" t="s">
        <v>314</v>
      </c>
      <c r="B331" s="531">
        <f>SUM(C331+U331)</f>
        <v>0</v>
      </c>
      <c r="C331" s="532">
        <f t="shared" si="86"/>
        <v>0</v>
      </c>
      <c r="D331" s="533">
        <f t="shared" si="87"/>
        <v>0</v>
      </c>
      <c r="E331" s="534">
        <f t="shared" si="87"/>
        <v>0</v>
      </c>
      <c r="F331" s="27"/>
      <c r="G331" s="62"/>
      <c r="H331" s="27"/>
      <c r="I331" s="62"/>
      <c r="J331" s="27"/>
      <c r="K331" s="62"/>
      <c r="L331" s="535"/>
      <c r="M331" s="536"/>
      <c r="N331" s="537"/>
      <c r="O331" s="535"/>
      <c r="P331" s="537"/>
      <c r="Q331" s="535"/>
      <c r="R331" s="537"/>
      <c r="S331" s="535"/>
      <c r="T331" s="537"/>
      <c r="U331" s="193">
        <f t="shared" si="88"/>
        <v>0</v>
      </c>
      <c r="V331" s="194">
        <f t="shared" si="89"/>
        <v>0</v>
      </c>
      <c r="W331" s="245">
        <f t="shared" si="89"/>
        <v>0</v>
      </c>
      <c r="X331" s="27"/>
      <c r="Y331" s="62"/>
      <c r="Z331" s="27"/>
      <c r="AA331" s="62"/>
      <c r="AB331" s="27"/>
      <c r="AC331" s="538"/>
      <c r="AD331" s="216"/>
      <c r="AE331" s="62"/>
      <c r="AF331" s="33" t="str">
        <f t="shared" si="90"/>
        <v/>
      </c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6" t="str">
        <f t="shared" si="91"/>
        <v/>
      </c>
      <c r="CB331" s="36" t="str">
        <f t="shared" si="92"/>
        <v/>
      </c>
      <c r="CC331" s="35"/>
      <c r="CD331" s="35"/>
      <c r="CE331" s="37"/>
      <c r="CF331" s="37"/>
      <c r="CG331" s="37"/>
      <c r="CH331" s="37"/>
      <c r="CI331" s="37"/>
      <c r="CJ331" s="34"/>
      <c r="CK331" s="38">
        <f t="shared" si="93"/>
        <v>0</v>
      </c>
      <c r="CL331" s="38">
        <f t="shared" si="93"/>
        <v>0</v>
      </c>
    </row>
    <row r="332" spans="1:90" ht="42" x14ac:dyDescent="0.25">
      <c r="A332" s="73" t="s">
        <v>315</v>
      </c>
      <c r="B332" s="541">
        <f t="shared" si="94"/>
        <v>0</v>
      </c>
      <c r="C332" s="75">
        <f t="shared" si="86"/>
        <v>0</v>
      </c>
      <c r="D332" s="542">
        <f t="shared" si="87"/>
        <v>0</v>
      </c>
      <c r="E332" s="543">
        <f t="shared" si="87"/>
        <v>0</v>
      </c>
      <c r="F332" s="42"/>
      <c r="G332" s="43"/>
      <c r="H332" s="42"/>
      <c r="I332" s="43"/>
      <c r="J332" s="42"/>
      <c r="K332" s="43"/>
      <c r="L332" s="544">
        <f>SUM(M332:N332)</f>
        <v>0</v>
      </c>
      <c r="M332" s="187">
        <f>SUM(O332+Q332+S332)</f>
        <v>0</v>
      </c>
      <c r="N332" s="188">
        <f>SUM(P332+R332+T332)</f>
        <v>0</v>
      </c>
      <c r="O332" s="42"/>
      <c r="P332" s="189"/>
      <c r="Q332" s="42"/>
      <c r="R332" s="189"/>
      <c r="S332" s="42"/>
      <c r="T332" s="189"/>
      <c r="U332" s="186">
        <f t="shared" si="88"/>
        <v>0</v>
      </c>
      <c r="V332" s="187">
        <f t="shared" si="89"/>
        <v>0</v>
      </c>
      <c r="W332" s="235">
        <f t="shared" si="89"/>
        <v>0</v>
      </c>
      <c r="X332" s="42"/>
      <c r="Y332" s="43"/>
      <c r="Z332" s="42"/>
      <c r="AA332" s="43"/>
      <c r="AB332" s="42"/>
      <c r="AC332" s="545"/>
      <c r="AD332" s="252"/>
      <c r="AE332" s="43"/>
      <c r="AF332" s="33" t="str">
        <f t="shared" si="90"/>
        <v/>
      </c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6" t="str">
        <f t="shared" si="91"/>
        <v/>
      </c>
      <c r="CB332" s="36" t="str">
        <f t="shared" si="92"/>
        <v/>
      </c>
      <c r="CC332" s="35"/>
      <c r="CD332" s="35"/>
      <c r="CE332" s="37"/>
      <c r="CF332" s="37"/>
      <c r="CG332" s="37"/>
      <c r="CH332" s="37"/>
      <c r="CI332" s="37"/>
      <c r="CJ332" s="34"/>
      <c r="CK332" s="38">
        <f t="shared" si="93"/>
        <v>0</v>
      </c>
      <c r="CL332" s="38">
        <f t="shared" si="93"/>
        <v>0</v>
      </c>
    </row>
    <row r="333" spans="1:90" ht="31.5" x14ac:dyDescent="0.25">
      <c r="A333" s="1701" t="s">
        <v>316</v>
      </c>
      <c r="B333" s="531">
        <f>SUM(C333+U333)</f>
        <v>0</v>
      </c>
      <c r="C333" s="532">
        <f t="shared" si="86"/>
        <v>0</v>
      </c>
      <c r="D333" s="533">
        <f t="shared" si="87"/>
        <v>0</v>
      </c>
      <c r="E333" s="534">
        <f t="shared" si="87"/>
        <v>0</v>
      </c>
      <c r="F333" s="27"/>
      <c r="G333" s="62"/>
      <c r="H333" s="27"/>
      <c r="I333" s="62"/>
      <c r="J333" s="27"/>
      <c r="K333" s="62"/>
      <c r="L333" s="546"/>
      <c r="M333" s="547"/>
      <c r="N333" s="548"/>
      <c r="O333" s="546"/>
      <c r="P333" s="548"/>
      <c r="Q333" s="546"/>
      <c r="R333" s="548"/>
      <c r="S333" s="546"/>
      <c r="T333" s="682"/>
      <c r="U333" s="193">
        <f t="shared" si="88"/>
        <v>0</v>
      </c>
      <c r="V333" s="194">
        <f t="shared" si="89"/>
        <v>0</v>
      </c>
      <c r="W333" s="245">
        <f t="shared" si="89"/>
        <v>0</v>
      </c>
      <c r="X333" s="27"/>
      <c r="Y333" s="62"/>
      <c r="Z333" s="27"/>
      <c r="AA333" s="62"/>
      <c r="AB333" s="27"/>
      <c r="AC333" s="538"/>
      <c r="AD333" s="216"/>
      <c r="AE333" s="62"/>
      <c r="AF333" s="33" t="str">
        <f t="shared" si="90"/>
        <v/>
      </c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6" t="str">
        <f t="shared" si="91"/>
        <v/>
      </c>
      <c r="CB333" s="36" t="str">
        <f t="shared" si="92"/>
        <v/>
      </c>
      <c r="CC333" s="35"/>
      <c r="CD333" s="35"/>
      <c r="CE333" s="37"/>
      <c r="CF333" s="37"/>
      <c r="CG333" s="37"/>
      <c r="CH333" s="37"/>
      <c r="CI333" s="37"/>
      <c r="CJ333" s="34"/>
      <c r="CK333" s="38">
        <f t="shared" si="93"/>
        <v>0</v>
      </c>
      <c r="CL333" s="38">
        <f t="shared" si="93"/>
        <v>0</v>
      </c>
    </row>
    <row r="346" spans="1:2" x14ac:dyDescent="0.25">
      <c r="A346" s="550">
        <f>SUM(C13:C15,C20:C41,B46:B49,B54:B57,C61:C67,B72:B74,B80:B83,B86:E87,C90:F93,C97:C102,C108:C116,C121:C162,C167:C172,C177:C182,C187:C190,C196:C198,C203:C205,C210:C212,C217:F225,C230:F235,C240:E244,C249:C258,C263:C268,C273:C321,B326:C333)</f>
        <v>376</v>
      </c>
      <c r="B346" s="550">
        <f>SUM(CK20:CP333)</f>
        <v>0</v>
      </c>
    </row>
  </sheetData>
  <mergeCells count="344">
    <mergeCell ref="AE323:AE325"/>
    <mergeCell ref="C324:E324"/>
    <mergeCell ref="F324:G324"/>
    <mergeCell ref="H324:I324"/>
    <mergeCell ref="J324:K324"/>
    <mergeCell ref="L324:N324"/>
    <mergeCell ref="O324:P324"/>
    <mergeCell ref="Q324:R324"/>
    <mergeCell ref="S324:T324"/>
    <mergeCell ref="U324:W324"/>
    <mergeCell ref="AD323:AD325"/>
    <mergeCell ref="A273:A275"/>
    <mergeCell ref="Z271:AA271"/>
    <mergeCell ref="AB271:AC271"/>
    <mergeCell ref="AD271:AE271"/>
    <mergeCell ref="AF271:AG271"/>
    <mergeCell ref="AH271:AI271"/>
    <mergeCell ref="AJ271:AK271"/>
    <mergeCell ref="A276:A282"/>
    <mergeCell ref="A283:A289"/>
    <mergeCell ref="A290:A301"/>
    <mergeCell ref="A302:A313"/>
    <mergeCell ref="A314:A320"/>
    <mergeCell ref="A321:B321"/>
    <mergeCell ref="A323:A325"/>
    <mergeCell ref="B323:B325"/>
    <mergeCell ref="C323:K323"/>
    <mergeCell ref="L323:T323"/>
    <mergeCell ref="U323:AC323"/>
    <mergeCell ref="X324:Y324"/>
    <mergeCell ref="Z324:AA324"/>
    <mergeCell ref="AB324:AC324"/>
    <mergeCell ref="AN270:AU270"/>
    <mergeCell ref="AV270:AV272"/>
    <mergeCell ref="AW270:AW272"/>
    <mergeCell ref="F271:G271"/>
    <mergeCell ref="H271:I271"/>
    <mergeCell ref="J271:K271"/>
    <mergeCell ref="L271:M271"/>
    <mergeCell ref="N271:O271"/>
    <mergeCell ref="P271:Q271"/>
    <mergeCell ref="R271:S271"/>
    <mergeCell ref="AR271:AS271"/>
    <mergeCell ref="AT271:AU271"/>
    <mergeCell ref="AL271:AM271"/>
    <mergeCell ref="AN271:AO271"/>
    <mergeCell ref="AP271:AQ271"/>
    <mergeCell ref="R261:R262"/>
    <mergeCell ref="A263:A265"/>
    <mergeCell ref="A266:A268"/>
    <mergeCell ref="A270:A272"/>
    <mergeCell ref="B270:B272"/>
    <mergeCell ref="C270:E271"/>
    <mergeCell ref="F270:AM270"/>
    <mergeCell ref="T271:U271"/>
    <mergeCell ref="V271:W271"/>
    <mergeCell ref="X271:Y271"/>
    <mergeCell ref="F260:O260"/>
    <mergeCell ref="P260:P262"/>
    <mergeCell ref="F261:G261"/>
    <mergeCell ref="H261:I261"/>
    <mergeCell ref="J261:K261"/>
    <mergeCell ref="L261:M261"/>
    <mergeCell ref="N261:O261"/>
    <mergeCell ref="A253:B253"/>
    <mergeCell ref="A254:B254"/>
    <mergeCell ref="A255:B255"/>
    <mergeCell ref="A256:A258"/>
    <mergeCell ref="A260:B262"/>
    <mergeCell ref="C260:E261"/>
    <mergeCell ref="T247:U247"/>
    <mergeCell ref="V247:W247"/>
    <mergeCell ref="A249:B249"/>
    <mergeCell ref="A250:B250"/>
    <mergeCell ref="A251:B251"/>
    <mergeCell ref="A252:B252"/>
    <mergeCell ref="A246:B248"/>
    <mergeCell ref="C246:E247"/>
    <mergeCell ref="F246:W246"/>
    <mergeCell ref="F247:G247"/>
    <mergeCell ref="H247:I247"/>
    <mergeCell ref="J247:K247"/>
    <mergeCell ref="L247:M247"/>
    <mergeCell ref="N247:O247"/>
    <mergeCell ref="P247:Q247"/>
    <mergeCell ref="R247:S247"/>
    <mergeCell ref="A240:B240"/>
    <mergeCell ref="A241:B241"/>
    <mergeCell ref="A242:B242"/>
    <mergeCell ref="A243:B243"/>
    <mergeCell ref="A244:B244"/>
    <mergeCell ref="A245:M245"/>
    <mergeCell ref="A231:B231"/>
    <mergeCell ref="A232:A233"/>
    <mergeCell ref="A234:A235"/>
    <mergeCell ref="A237:B239"/>
    <mergeCell ref="C237:E237"/>
    <mergeCell ref="C238:C239"/>
    <mergeCell ref="D238:E238"/>
    <mergeCell ref="A227:B228"/>
    <mergeCell ref="C227:D227"/>
    <mergeCell ref="E227:E228"/>
    <mergeCell ref="F227:F228"/>
    <mergeCell ref="A229:B229"/>
    <mergeCell ref="A230:B230"/>
    <mergeCell ref="A216:B216"/>
    <mergeCell ref="A217:B217"/>
    <mergeCell ref="A218:B218"/>
    <mergeCell ref="A219:B219"/>
    <mergeCell ref="A220:A223"/>
    <mergeCell ref="A224:A225"/>
    <mergeCell ref="A210:B210"/>
    <mergeCell ref="A211:B211"/>
    <mergeCell ref="A212:B212"/>
    <mergeCell ref="A214:B215"/>
    <mergeCell ref="C214:D214"/>
    <mergeCell ref="E214:E215"/>
    <mergeCell ref="F214:F215"/>
    <mergeCell ref="F208:G208"/>
    <mergeCell ref="H208:I208"/>
    <mergeCell ref="A203:A204"/>
    <mergeCell ref="A205:B205"/>
    <mergeCell ref="A207:B209"/>
    <mergeCell ref="C207:E208"/>
    <mergeCell ref="F207:O207"/>
    <mergeCell ref="P207:R207"/>
    <mergeCell ref="S207:S209"/>
    <mergeCell ref="T207:T209"/>
    <mergeCell ref="Q208:Q209"/>
    <mergeCell ref="R208:R209"/>
    <mergeCell ref="J208:K208"/>
    <mergeCell ref="L208:M208"/>
    <mergeCell ref="N208:O208"/>
    <mergeCell ref="P208:P209"/>
    <mergeCell ref="AD200:AE201"/>
    <mergeCell ref="AF200:AG201"/>
    <mergeCell ref="AH200:AH202"/>
    <mergeCell ref="AI200:AI202"/>
    <mergeCell ref="F201:G201"/>
    <mergeCell ref="H201:I201"/>
    <mergeCell ref="J201:K201"/>
    <mergeCell ref="L201:M201"/>
    <mergeCell ref="N201:O201"/>
    <mergeCell ref="P201:Q201"/>
    <mergeCell ref="Z201:AA201"/>
    <mergeCell ref="AB201:AC201"/>
    <mergeCell ref="A196:B196"/>
    <mergeCell ref="A197:B197"/>
    <mergeCell ref="A198:B198"/>
    <mergeCell ref="A200:B202"/>
    <mergeCell ref="C200:E201"/>
    <mergeCell ref="F200:AC200"/>
    <mergeCell ref="R201:S201"/>
    <mergeCell ref="T201:U201"/>
    <mergeCell ref="V201:W201"/>
    <mergeCell ref="X201:Y201"/>
    <mergeCell ref="A187:B187"/>
    <mergeCell ref="A188:B188"/>
    <mergeCell ref="A189:B189"/>
    <mergeCell ref="A190:B190"/>
    <mergeCell ref="A193:B195"/>
    <mergeCell ref="C193:E194"/>
    <mergeCell ref="A184:B186"/>
    <mergeCell ref="C184:E185"/>
    <mergeCell ref="F184:Q184"/>
    <mergeCell ref="F185:G185"/>
    <mergeCell ref="H185:I185"/>
    <mergeCell ref="J185:K185"/>
    <mergeCell ref="L185:M185"/>
    <mergeCell ref="N185:O185"/>
    <mergeCell ref="P185:Q185"/>
    <mergeCell ref="F193:U193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J175:K175"/>
    <mergeCell ref="L175:M175"/>
    <mergeCell ref="N175:O175"/>
    <mergeCell ref="A177:A179"/>
    <mergeCell ref="A180:A182"/>
    <mergeCell ref="A183:O183"/>
    <mergeCell ref="AJ165:AK165"/>
    <mergeCell ref="AL165:AM165"/>
    <mergeCell ref="A167:A169"/>
    <mergeCell ref="A170:A172"/>
    <mergeCell ref="A174:A176"/>
    <mergeCell ref="B174:B176"/>
    <mergeCell ref="C174:E175"/>
    <mergeCell ref="F174:O174"/>
    <mergeCell ref="F175:G175"/>
    <mergeCell ref="H175:I175"/>
    <mergeCell ref="X165:Y165"/>
    <mergeCell ref="Z165:AA165"/>
    <mergeCell ref="AB165:AC165"/>
    <mergeCell ref="AD165:AE165"/>
    <mergeCell ref="AF165:AG165"/>
    <mergeCell ref="AH165:AI165"/>
    <mergeCell ref="F164:AM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A151:B151"/>
    <mergeCell ref="A152:A156"/>
    <mergeCell ref="A157:A161"/>
    <mergeCell ref="A162:B162"/>
    <mergeCell ref="A164:B166"/>
    <mergeCell ref="C164:E165"/>
    <mergeCell ref="A121:A125"/>
    <mergeCell ref="A126:A130"/>
    <mergeCell ref="A131:A135"/>
    <mergeCell ref="A136:A140"/>
    <mergeCell ref="A141:A145"/>
    <mergeCell ref="A146:A150"/>
    <mergeCell ref="P119:Q119"/>
    <mergeCell ref="R119:S119"/>
    <mergeCell ref="T119:U119"/>
    <mergeCell ref="V119:W119"/>
    <mergeCell ref="X119:Y119"/>
    <mergeCell ref="Z119:AA119"/>
    <mergeCell ref="A114:A116"/>
    <mergeCell ref="A118:A120"/>
    <mergeCell ref="B118:B120"/>
    <mergeCell ref="C118:E119"/>
    <mergeCell ref="F118:AA118"/>
    <mergeCell ref="F119:G119"/>
    <mergeCell ref="H119:I119"/>
    <mergeCell ref="J119:K119"/>
    <mergeCell ref="L119:M119"/>
    <mergeCell ref="N119:O119"/>
    <mergeCell ref="A108:B108"/>
    <mergeCell ref="A109:B109"/>
    <mergeCell ref="A110:B110"/>
    <mergeCell ref="A111:B111"/>
    <mergeCell ref="A112:B112"/>
    <mergeCell ref="A113:B113"/>
    <mergeCell ref="J106:K106"/>
    <mergeCell ref="L106:M106"/>
    <mergeCell ref="N106:O106"/>
    <mergeCell ref="P106:Q106"/>
    <mergeCell ref="R106:S106"/>
    <mergeCell ref="T106:U106"/>
    <mergeCell ref="A100:B100"/>
    <mergeCell ref="A101:B101"/>
    <mergeCell ref="A102:B102"/>
    <mergeCell ref="A103:P103"/>
    <mergeCell ref="A104:Q104"/>
    <mergeCell ref="A105:B107"/>
    <mergeCell ref="C105:E106"/>
    <mergeCell ref="F105:U105"/>
    <mergeCell ref="F106:G106"/>
    <mergeCell ref="H106:I106"/>
    <mergeCell ref="C95:E95"/>
    <mergeCell ref="F95:G95"/>
    <mergeCell ref="H95:I95"/>
    <mergeCell ref="A97:B97"/>
    <mergeCell ref="A98:B98"/>
    <mergeCell ref="A99:B99"/>
    <mergeCell ref="A77:A79"/>
    <mergeCell ref="B77:B78"/>
    <mergeCell ref="A89:B89"/>
    <mergeCell ref="A90:A91"/>
    <mergeCell ref="A92:A93"/>
    <mergeCell ref="A95:B96"/>
    <mergeCell ref="A69:A71"/>
    <mergeCell ref="B69:D70"/>
    <mergeCell ref="E69:H69"/>
    <mergeCell ref="I69:I71"/>
    <mergeCell ref="J69:J71"/>
    <mergeCell ref="E70:F70"/>
    <mergeCell ref="G70:H70"/>
    <mergeCell ref="A62:B62"/>
    <mergeCell ref="A63:B63"/>
    <mergeCell ref="A64:B64"/>
    <mergeCell ref="A65:B65"/>
    <mergeCell ref="A66:B66"/>
    <mergeCell ref="A67:B67"/>
    <mergeCell ref="A59:B60"/>
    <mergeCell ref="C59:C60"/>
    <mergeCell ref="D59:J59"/>
    <mergeCell ref="K59:K60"/>
    <mergeCell ref="L59:L60"/>
    <mergeCell ref="A61:B61"/>
    <mergeCell ref="M44:N44"/>
    <mergeCell ref="O44:P44"/>
    <mergeCell ref="A51:A53"/>
    <mergeCell ref="B51:D52"/>
    <mergeCell ref="E51:H51"/>
    <mergeCell ref="I51:I53"/>
    <mergeCell ref="J51:J53"/>
    <mergeCell ref="E52:F52"/>
    <mergeCell ref="G52:H52"/>
    <mergeCell ref="A43:A45"/>
    <mergeCell ref="B43:D44"/>
    <mergeCell ref="E43:P43"/>
    <mergeCell ref="A39:A41"/>
    <mergeCell ref="R17:R19"/>
    <mergeCell ref="S17:S19"/>
    <mergeCell ref="F18:G18"/>
    <mergeCell ref="H18:I18"/>
    <mergeCell ref="J18:K18"/>
    <mergeCell ref="L18:M18"/>
    <mergeCell ref="Q43:Q45"/>
    <mergeCell ref="R43:R45"/>
    <mergeCell ref="E44:F44"/>
    <mergeCell ref="G44:H44"/>
    <mergeCell ref="I44:J44"/>
    <mergeCell ref="K44:L44"/>
    <mergeCell ref="A20:B20"/>
    <mergeCell ref="A21:A24"/>
    <mergeCell ref="A25:A36"/>
    <mergeCell ref="A37:A38"/>
    <mergeCell ref="R11:S11"/>
    <mergeCell ref="T11:U11"/>
    <mergeCell ref="V11:W11"/>
    <mergeCell ref="N18:O18"/>
    <mergeCell ref="P18:Q18"/>
    <mergeCell ref="X11:Y11"/>
    <mergeCell ref="A13:B13"/>
    <mergeCell ref="A14:A15"/>
    <mergeCell ref="A6:Y6"/>
    <mergeCell ref="A10:B12"/>
    <mergeCell ref="C10:E11"/>
    <mergeCell ref="F10:Y10"/>
    <mergeCell ref="F11:G11"/>
    <mergeCell ref="H11:I11"/>
    <mergeCell ref="J11:K11"/>
    <mergeCell ref="L11:M11"/>
    <mergeCell ref="N11:O11"/>
    <mergeCell ref="P11:Q11"/>
    <mergeCell ref="A17:A19"/>
    <mergeCell ref="B17:B19"/>
    <mergeCell ref="C17:E18"/>
    <mergeCell ref="F17:Q17"/>
  </mergeCells>
  <dataValidations count="9">
    <dataValidation type="whole" allowBlank="1" showInputMessage="1" showErrorMessage="1" errorTitle="Error" error="Favor ingresar Números." sqref="E92:E93 C259:E268 J112:U113 F151:AA151 F108:G111 I61:J63 C72:D74 D64:G66 H109:I111 D90:D91">
      <formula1>0</formula1>
      <formula2>1E+29</formula2>
    </dataValidation>
    <dataValidation type="whole" allowBlank="1" showInputMessage="1" showErrorMessage="1" sqref="F201:AC202 AD202:AG202 AI202 F205:AI205 C200:E205 T209">
      <formula1>0</formula1>
      <formula2>1E+29</formula2>
    </dataValidation>
    <dataValidation type="whole" operator="greaterThanOrEqual" allowBlank="1" showInputMessage="1" showErrorMessage="1" errorTitle="Error" error="Favor ingresar Números." sqref="F203:AI204 F13:Y15 D61:H63 H64:J67 K61:L67 D67:G67 E72:J74 B80:B83 B86:E87 C90:C93 D92:D93 E90:F91 F92:F93 F98:I102 F112:I116 H108:I108 J108:U111 J114:U116 F121:AA150 F152:AA161 F167:AM172 F177:O182 F187:Q189 C240:E244 F263:O268 F196:U197 E55:J57 E46:R49 F210:T212 F20:S41 C217:F235 P263:R265">
      <formula1>0</formula1>
    </dataValidation>
    <dataValidation type="decimal" allowBlank="1" showErrorMessage="1" error="Error - Favor ingresar Números." sqref="F250:G255 R249:W254 H251:I252 H255:M255 N253:Q255 L249:Q251 J252:K252 J249:K250 H249:I249">
      <formula1>0</formula1>
      <formula2>1E+29</formula2>
    </dataValidation>
    <dataValidation type="whole" allowBlank="1" showInputMessage="1" showErrorMessage="1" sqref="C270:E320 AP275:AW320 AP272:AU272 AV270:AW272 AN272:AO320 F275:AM275 F282:AM282 F272:AM272 F320:AM320 F313:AM313 F289:AM289 F301:AM301">
      <formula1>0</formula1>
      <formula2>1E+30</formula2>
    </dataValidation>
    <dataValidation type="decimal" allowBlank="1" showErrorMessage="1" error="Error - Favor ingresar Números." sqref="R255:W255">
      <formula1>0</formula1>
      <formula2>9.99999999999999E+40</formula2>
    </dataValidation>
    <dataValidation type="whole" allowBlank="1" showInputMessage="1" showErrorMessage="1" sqref="AP273:AW274">
      <formula1>0</formula1>
      <formula2>9.99999999999999E+39</formula2>
    </dataValidation>
    <dataValidation type="whole" operator="greaterThanOrEqual" allowBlank="1" showErrorMessage="1" error="Error - Favor ingresar Números." sqref="F256:W258 F249:G249 H250:I250 J251:K251 H253:K254 L252:M254 N252:Q252">
      <formula1>0</formula1>
    </dataValidation>
    <dataValidation type="whole" operator="greaterThanOrEqual" allowBlank="1" showInputMessage="1" showErrorMessage="1" sqref="F273:AM274 F276:AM281 F283:AM288 F290:AM300 F302:AM312 F314:AM319 F326:K333 O326:T326 O328:T328 O330:T330 O332:T332 X326:AE333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2024-03-18T15:35:21Z</dcterms:created>
  <dcterms:modified xsi:type="dcterms:W3CDTF">2025-01-20T11:41:39Z</dcterms:modified>
</cp:coreProperties>
</file>